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0" yWindow="2060" windowWidth="24660" windowHeight="22460" tabRatio="500" activeTab="0"/>
  </bookViews>
  <sheets>
    <sheet name="Henkilötiedot" sheetId="1" r:id="rId1"/>
    <sheet name="Päivärahat" sheetId="2" r:id="rId2"/>
    <sheet name="Kilometrit" sheetId="3" r:id="rId3"/>
    <sheet name="Päivärahat (MALLI)" sheetId="4" r:id="rId4"/>
    <sheet name="Kilometrit (MALLI)" sheetId="5" r:id="rId5"/>
  </sheets>
  <definedNames>
    <definedName name="_xlnm.Print_Area" localSheetId="2">'Kilometrit'!$A$1:$J$27</definedName>
    <definedName name="_xlnm.Print_Area" localSheetId="1">'Päivärahat'!$A$1:$H$31</definedName>
  </definedNames>
  <calcPr fullCalcOnLoad="1"/>
</workbook>
</file>

<file path=xl/comments2.xml><?xml version="1.0" encoding="utf-8"?>
<comments xmlns="http://schemas.openxmlformats.org/spreadsheetml/2006/main">
  <authors>
    <author>Jony</author>
  </authors>
  <commentList>
    <comment ref="A6" authorId="0">
      <text>
        <r>
          <rPr>
            <b/>
            <sz val="9"/>
            <color indexed="8"/>
            <rFont val="Calibri"/>
            <family val="2"/>
          </rPr>
          <t xml:space="preserve">Päivämäärä ja kellonaika:
</t>
        </r>
        <r>
          <rPr>
            <b/>
            <sz val="9"/>
            <color indexed="8"/>
            <rFont val="Calibri"/>
            <family val="2"/>
          </rPr>
          <t>pp.kk.vvvv hh:mm</t>
        </r>
      </text>
    </comment>
  </commentList>
</comments>
</file>

<file path=xl/comments3.xml><?xml version="1.0" encoding="utf-8"?>
<comments xmlns="http://schemas.openxmlformats.org/spreadsheetml/2006/main">
  <authors>
    <author>Jony</author>
  </authors>
  <commentList>
    <comment ref="A6" authorId="0">
      <text>
        <r>
          <rPr>
            <b/>
            <sz val="9"/>
            <color indexed="8"/>
            <rFont val="Calibri"/>
            <family val="2"/>
          </rPr>
          <t xml:space="preserve">Päivämäärä ja kellonaika:
</t>
        </r>
        <r>
          <rPr>
            <b/>
            <sz val="9"/>
            <color indexed="8"/>
            <rFont val="Calibri"/>
            <family val="2"/>
          </rPr>
          <t>pp.kk.vvvv hh:mm</t>
        </r>
      </text>
    </comment>
    <comment ref="B6" authorId="0">
      <text>
        <r>
          <rPr>
            <b/>
            <sz val="9"/>
            <rFont val="Calibri"/>
            <family val="2"/>
          </rPr>
          <t>Päivämäärä ja kellonaika:
pp.kk.vvvv hh:mm</t>
        </r>
      </text>
    </comment>
  </commentList>
</comments>
</file>

<file path=xl/comments4.xml><?xml version="1.0" encoding="utf-8"?>
<comments xmlns="http://schemas.openxmlformats.org/spreadsheetml/2006/main">
  <authors>
    <author>Jony</author>
  </authors>
  <commentList>
    <comment ref="A6" authorId="0">
      <text>
        <r>
          <rPr>
            <b/>
            <sz val="9"/>
            <rFont val="Calibri"/>
            <family val="2"/>
          </rPr>
          <t>Päivämäärä ja kellonaika:
pp.kk.vvvv hh:mm</t>
        </r>
      </text>
    </comment>
  </commentList>
</comments>
</file>

<file path=xl/comments5.xml><?xml version="1.0" encoding="utf-8"?>
<comments xmlns="http://schemas.openxmlformats.org/spreadsheetml/2006/main">
  <authors>
    <author>Jony</author>
  </authors>
  <commentList>
    <comment ref="A6" authorId="0">
      <text>
        <r>
          <rPr>
            <b/>
            <sz val="9"/>
            <rFont val="Calibri"/>
            <family val="2"/>
          </rPr>
          <t>Päivämäärä ja kellonaika:
pp.kk.vvvv hh:mm</t>
        </r>
      </text>
    </comment>
    <comment ref="B6" authorId="0">
      <text>
        <r>
          <rPr>
            <b/>
            <sz val="9"/>
            <color indexed="8"/>
            <rFont val="Calibri"/>
            <family val="2"/>
          </rPr>
          <t xml:space="preserve">Päivämäärä ja kellonaika:
</t>
        </r>
        <r>
          <rPr>
            <b/>
            <sz val="9"/>
            <color indexed="8"/>
            <rFont val="Calibri"/>
            <family val="2"/>
          </rPr>
          <t>pp.kk.vvvv hh:mm</t>
        </r>
      </text>
    </comment>
  </commentList>
</comments>
</file>

<file path=xl/sharedStrings.xml><?xml version="1.0" encoding="utf-8"?>
<sst xmlns="http://schemas.openxmlformats.org/spreadsheetml/2006/main" count="83" uniqueCount="38">
  <si>
    <t>Lähtöpäivä ja aika</t>
  </si>
  <si>
    <t>Paluupäivä ja aika</t>
  </si>
  <si>
    <t>Paikkakunnat</t>
  </si>
  <si>
    <t>Matkan tarkoitus</t>
  </si>
  <si>
    <t>Kesto</t>
  </si>
  <si>
    <t>Lisätieto</t>
  </si>
  <si>
    <t>Päivärahat</t>
  </si>
  <si>
    <t>koko- (kpl)</t>
  </si>
  <si>
    <t>osa- (kpl)</t>
  </si>
  <si>
    <t>Esiintymismatka</t>
  </si>
  <si>
    <t>Nimi:</t>
  </si>
  <si>
    <t>Henkilötunnus:</t>
  </si>
  <si>
    <t>YHTEENSÄ:</t>
  </si>
  <si>
    <t>MAKSETAAN:</t>
  </si>
  <si>
    <t>Päivärahat á</t>
  </si>
  <si>
    <t>Matti Mallikas</t>
  </si>
  <si>
    <t>123456-078X</t>
  </si>
  <si>
    <t>Helsinki, Espoo</t>
  </si>
  <si>
    <t>Matkareitti</t>
  </si>
  <si>
    <t>Kilometrit</t>
  </si>
  <si>
    <t>Lisähenkilöt</t>
  </si>
  <si>
    <t>Peräkärry</t>
  </si>
  <si>
    <t>&gt; 80kg esine</t>
  </si>
  <si>
    <t>Tampere - Nokia</t>
  </si>
  <si>
    <t>Setup:</t>
  </si>
  <si>
    <t>Kilometrihinta</t>
  </si>
  <si>
    <t>Perävaunu</t>
  </si>
  <si>
    <t>Nokia - Hämeenlinna</t>
  </si>
  <si>
    <t>Hämeenlinna - Nokia</t>
  </si>
  <si>
    <t>Nokia - Tampere</t>
  </si>
  <si>
    <t>Yhteensä €</t>
  </si>
  <si>
    <t>Kilometrikorvaus vuonna 2013</t>
  </si>
  <si>
    <t>Auton rekisteritunnus:</t>
  </si>
  <si>
    <t>Lisämatkustaja:</t>
  </si>
  <si>
    <t>€ / km</t>
  </si>
  <si>
    <t>Ajoneuvon rekisterinumero:</t>
  </si>
  <si>
    <t>Tampere - Helsinki - Tampere</t>
  </si>
  <si>
    <t>Kilometrikorvaus vuonna 2019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</si>
</sst>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.m\.yyyy\ h:mm;@"/>
    <numFmt numFmtId="165" formatCode="#,##0.00\ &quot;€&quot;"/>
    <numFmt numFmtId="166" formatCode="#\ 0.00_€"/>
    <numFmt numFmtId="167" formatCode="0.0"/>
    <numFmt numFmtId="168" formatCode="d/m/yyyy\-d/m/yyyy"/>
  </numFmts>
  <fonts count="48">
    <font>
      <sz val="12"/>
      <color theme="1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62"/>
      <name val="Calibri"/>
      <family val="2"/>
    </font>
    <font>
      <b/>
      <sz val="12"/>
      <color indexed="9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2"/>
      <color rgb="FF7F7F7F"/>
      <name val="Calibri"/>
      <family val="2"/>
    </font>
    <font>
      <b/>
      <sz val="12"/>
      <color theme="1"/>
      <name val="Calibri"/>
      <family val="2"/>
    </font>
    <font>
      <sz val="12"/>
      <color rgb="FF3F3F76"/>
      <name val="Calibri"/>
      <family val="2"/>
    </font>
    <font>
      <b/>
      <sz val="12"/>
      <color theme="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9"/>
      <color rgb="FF0000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>
        <color indexed="63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  <bottom>
        <color indexed="63"/>
      </bottom>
    </border>
    <border>
      <left style="thin">
        <color rgb="FFFFFFFF"/>
      </left>
      <right style="thin">
        <color rgb="FFFFFFFF"/>
      </right>
      <top>
        <color indexed="63"/>
      </top>
      <bottom style="thin">
        <color rgb="FFFFFFFF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rgb="FFFFFFFF"/>
      </left>
      <right>
        <color indexed="63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FFFFFF"/>
      </right>
      <top>
        <color indexed="63"/>
      </top>
      <bottom>
        <color indexed="63"/>
      </bottom>
    </border>
    <border>
      <left style="thin">
        <color rgb="FFFFFFFF"/>
      </left>
      <right style="thin">
        <color rgb="FFFFFFFF"/>
      </right>
      <top>
        <color indexed="63"/>
      </top>
      <bottom style="dotted">
        <color theme="1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dotted"/>
    </border>
    <border>
      <left style="thin">
        <color rgb="FFFFFFFF"/>
      </left>
      <right style="thin">
        <color theme="1"/>
      </right>
      <top style="thin">
        <color rgb="FFFFFFFF"/>
      </top>
      <bottom style="thin">
        <color rgb="FFFFFFF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rgb="FFFFFFFF"/>
      </left>
      <right>
        <color indexed="63"/>
      </right>
      <top style="thin">
        <color rgb="FFFFFFFF"/>
      </top>
      <bottom style="dotted">
        <color theme="1"/>
      </bottom>
    </border>
    <border>
      <left>
        <color indexed="63"/>
      </left>
      <right>
        <color indexed="63"/>
      </right>
      <top style="thin">
        <color rgb="FFFFFFFF"/>
      </top>
      <bottom style="dotted">
        <color theme="1"/>
      </bottom>
    </border>
    <border>
      <left>
        <color indexed="63"/>
      </left>
      <right style="thin">
        <color rgb="FFFFFFFF"/>
      </right>
      <top style="thin">
        <color rgb="FFFFFFFF"/>
      </top>
      <bottom style="dotted">
        <color theme="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0" fontId="26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2" applyNumberFormat="0" applyAlignment="0" applyProtection="0"/>
    <xf numFmtId="0" fontId="29" fillId="0" borderId="3" applyNumberFormat="0" applyFill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31" borderId="2" applyNumberFormat="0" applyAlignment="0" applyProtection="0"/>
    <xf numFmtId="0" fontId="38" fillId="32" borderId="8" applyNumberFormat="0" applyAlignment="0" applyProtection="0"/>
    <xf numFmtId="0" fontId="39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82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1" fillId="33" borderId="0" xfId="0" applyFont="1" applyFill="1" applyBorder="1" applyAlignment="1">
      <alignment/>
    </xf>
    <xf numFmtId="0" fontId="42" fillId="33" borderId="0" xfId="0" applyFont="1" applyFill="1" applyBorder="1" applyAlignment="1">
      <alignment horizontal="right"/>
    </xf>
    <xf numFmtId="0" fontId="41" fillId="33" borderId="0" xfId="0" applyFont="1" applyFill="1" applyAlignment="1">
      <alignment/>
    </xf>
    <xf numFmtId="0" fontId="41" fillId="33" borderId="0" xfId="0" applyFont="1" applyFill="1" applyAlignment="1">
      <alignment horizontal="right"/>
    </xf>
    <xf numFmtId="0" fontId="42" fillId="33" borderId="0" xfId="0" applyFont="1" applyFill="1" applyAlignment="1">
      <alignment horizontal="right"/>
    </xf>
    <xf numFmtId="166" fontId="0" fillId="33" borderId="0" xfId="0" applyNumberFormat="1" applyFill="1" applyAlignment="1">
      <alignment/>
    </xf>
    <xf numFmtId="0" fontId="43" fillId="33" borderId="10" xfId="0" applyFont="1" applyFill="1" applyBorder="1" applyAlignment="1">
      <alignment vertical="top"/>
    </xf>
    <xf numFmtId="0" fontId="44" fillId="33" borderId="10" xfId="0" applyFont="1" applyFill="1" applyBorder="1" applyAlignment="1">
      <alignment vertical="center"/>
    </xf>
    <xf numFmtId="164" fontId="44" fillId="33" borderId="10" xfId="0" applyNumberFormat="1" applyFont="1" applyFill="1" applyBorder="1" applyAlignment="1" applyProtection="1">
      <alignment vertical="center"/>
      <protection locked="0"/>
    </xf>
    <xf numFmtId="0" fontId="44" fillId="33" borderId="10" xfId="0" applyFont="1" applyFill="1" applyBorder="1" applyAlignment="1" applyProtection="1">
      <alignment vertical="center" wrapText="1"/>
      <protection locked="0"/>
    </xf>
    <xf numFmtId="49" fontId="44" fillId="33" borderId="10" xfId="0" applyNumberFormat="1" applyFont="1" applyFill="1" applyBorder="1" applyAlignment="1" applyProtection="1">
      <alignment vertical="center" wrapText="1"/>
      <protection locked="0"/>
    </xf>
    <xf numFmtId="165" fontId="41" fillId="33" borderId="10" xfId="0" applyNumberFormat="1" applyFont="1" applyFill="1" applyBorder="1" applyAlignment="1">
      <alignment/>
    </xf>
    <xf numFmtId="165" fontId="41" fillId="33" borderId="11" xfId="0" applyNumberFormat="1" applyFont="1" applyFill="1" applyBorder="1" applyAlignment="1">
      <alignment/>
    </xf>
    <xf numFmtId="0" fontId="41" fillId="33" borderId="12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0" borderId="12" xfId="0" applyFont="1" applyBorder="1" applyAlignment="1">
      <alignment/>
    </xf>
    <xf numFmtId="2" fontId="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33" borderId="14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41" fillId="33" borderId="15" xfId="0" applyFont="1" applyFill="1" applyBorder="1" applyAlignment="1">
      <alignment/>
    </xf>
    <xf numFmtId="164" fontId="44" fillId="33" borderId="16" xfId="0" applyNumberFormat="1" applyFont="1" applyFill="1" applyBorder="1" applyAlignment="1" applyProtection="1">
      <alignment vertical="center"/>
      <protection locked="0"/>
    </xf>
    <xf numFmtId="0" fontId="44" fillId="33" borderId="16" xfId="0" applyFont="1" applyFill="1" applyBorder="1" applyAlignment="1" applyProtection="1">
      <alignment vertical="center" wrapText="1"/>
      <protection locked="0"/>
    </xf>
    <xf numFmtId="167" fontId="44" fillId="33" borderId="16" xfId="0" applyNumberFormat="1" applyFont="1" applyFill="1" applyBorder="1" applyAlignment="1" applyProtection="1">
      <alignment vertical="center" wrapText="1"/>
      <protection locked="0"/>
    </xf>
    <xf numFmtId="0" fontId="45" fillId="33" borderId="16" xfId="0" applyFont="1" applyFill="1" applyBorder="1" applyAlignment="1" applyProtection="1">
      <alignment horizontal="right" vertical="center" wrapText="1"/>
      <protection locked="0"/>
    </xf>
    <xf numFmtId="165" fontId="44" fillId="33" borderId="16" xfId="0" applyNumberFormat="1" applyFont="1" applyFill="1" applyBorder="1" applyAlignment="1" applyProtection="1">
      <alignment vertical="center" wrapText="1"/>
      <protection locked="0"/>
    </xf>
    <xf numFmtId="164" fontId="44" fillId="33" borderId="16" xfId="0" applyNumberFormat="1" applyFont="1" applyFill="1" applyBorder="1" applyAlignment="1" applyProtection="1">
      <alignment vertical="center" wrapText="1"/>
      <protection locked="0"/>
    </xf>
    <xf numFmtId="0" fontId="44" fillId="33" borderId="16" xfId="0" applyFont="1" applyFill="1" applyBorder="1" applyAlignment="1" applyProtection="1">
      <alignment vertical="center" wrapText="1" shrinkToFit="1"/>
      <protection locked="0"/>
    </xf>
    <xf numFmtId="0" fontId="42" fillId="33" borderId="17" xfId="0" applyFont="1" applyFill="1" applyBorder="1" applyAlignment="1">
      <alignment horizontal="right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165" fontId="41" fillId="33" borderId="16" xfId="0" applyNumberFormat="1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41" fillId="33" borderId="16" xfId="0" applyFont="1" applyFill="1" applyBorder="1" applyAlignment="1">
      <alignment horizontal="right"/>
    </xf>
    <xf numFmtId="0" fontId="44" fillId="0" borderId="12" xfId="0" applyFont="1" applyBorder="1" applyAlignment="1">
      <alignment/>
    </xf>
    <xf numFmtId="0" fontId="41" fillId="33" borderId="12" xfId="0" applyFont="1" applyFill="1" applyBorder="1" applyAlignment="1" applyProtection="1">
      <alignment/>
      <protection/>
    </xf>
    <xf numFmtId="0" fontId="0" fillId="33" borderId="20" xfId="0" applyFont="1" applyFill="1" applyBorder="1" applyAlignment="1" applyProtection="1">
      <alignment/>
      <protection/>
    </xf>
    <xf numFmtId="0" fontId="0" fillId="33" borderId="12" xfId="0" applyFont="1" applyFill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33" borderId="19" xfId="0" applyFont="1" applyFill="1" applyBorder="1" applyAlignment="1" applyProtection="1">
      <alignment/>
      <protection/>
    </xf>
    <xf numFmtId="2" fontId="0" fillId="0" borderId="12" xfId="0" applyNumberFormat="1" applyFont="1" applyBorder="1" applyAlignment="1" applyProtection="1">
      <alignment/>
      <protection/>
    </xf>
    <xf numFmtId="0" fontId="0" fillId="33" borderId="14" xfId="0" applyFont="1" applyFill="1" applyBorder="1" applyAlignment="1" applyProtection="1">
      <alignment/>
      <protection/>
    </xf>
    <xf numFmtId="0" fontId="0" fillId="33" borderId="18" xfId="0" applyFont="1" applyFill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45" fillId="33" borderId="16" xfId="0" applyFont="1" applyFill="1" applyBorder="1" applyAlignment="1" applyProtection="1">
      <alignment horizontal="right" vertical="center" wrapText="1"/>
      <protection/>
    </xf>
    <xf numFmtId="165" fontId="44" fillId="33" borderId="16" xfId="0" applyNumberFormat="1" applyFont="1" applyFill="1" applyBorder="1" applyAlignment="1" applyProtection="1">
      <alignment vertical="center" wrapText="1"/>
      <protection/>
    </xf>
    <xf numFmtId="0" fontId="0" fillId="0" borderId="15" xfId="0" applyFont="1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41" fillId="33" borderId="15" xfId="0" applyFont="1" applyFill="1" applyBorder="1" applyAlignment="1" applyProtection="1">
      <alignment/>
      <protection/>
    </xf>
    <xf numFmtId="0" fontId="44" fillId="0" borderId="12" xfId="0" applyFont="1" applyBorder="1" applyAlignment="1" applyProtection="1">
      <alignment/>
      <protection/>
    </xf>
    <xf numFmtId="0" fontId="42" fillId="33" borderId="17" xfId="0" applyFont="1" applyFill="1" applyBorder="1" applyAlignment="1" applyProtection="1">
      <alignment horizontal="right"/>
      <protection/>
    </xf>
    <xf numFmtId="0" fontId="41" fillId="33" borderId="16" xfId="0" applyFont="1" applyFill="1" applyBorder="1" applyAlignment="1" applyProtection="1">
      <alignment horizontal="right"/>
      <protection/>
    </xf>
    <xf numFmtId="0" fontId="0" fillId="0" borderId="17" xfId="0" applyFont="1" applyBorder="1" applyAlignment="1" applyProtection="1">
      <alignment/>
      <protection/>
    </xf>
    <xf numFmtId="165" fontId="41" fillId="33" borderId="16" xfId="0" applyNumberFormat="1" applyFont="1" applyFill="1" applyBorder="1" applyAlignment="1" applyProtection="1">
      <alignment/>
      <protection/>
    </xf>
    <xf numFmtId="0" fontId="0" fillId="33" borderId="15" xfId="0" applyFont="1" applyFill="1" applyBorder="1" applyAlignment="1" applyProtection="1">
      <alignment/>
      <protection/>
    </xf>
    <xf numFmtId="2" fontId="45" fillId="33" borderId="16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2" xfId="0" applyFont="1" applyBorder="1" applyAlignment="1" applyProtection="1">
      <alignment/>
      <protection locked="0"/>
    </xf>
    <xf numFmtId="0" fontId="0" fillId="0" borderId="21" xfId="0" applyFont="1" applyBorder="1" applyAlignment="1" applyProtection="1">
      <alignment/>
      <protection/>
    </xf>
    <xf numFmtId="0" fontId="0" fillId="0" borderId="22" xfId="0" applyBorder="1" applyAlignment="1" applyProtection="1">
      <alignment/>
      <protection locked="0"/>
    </xf>
    <xf numFmtId="0" fontId="43" fillId="33" borderId="10" xfId="0" applyFont="1" applyFill="1" applyBorder="1" applyAlignment="1">
      <alignment horizontal="center" vertical="center"/>
    </xf>
    <xf numFmtId="165" fontId="41" fillId="33" borderId="23" xfId="0" applyNumberFormat="1" applyFont="1" applyFill="1" applyBorder="1" applyAlignment="1">
      <alignment horizontal="center"/>
    </xf>
    <xf numFmtId="0" fontId="41" fillId="33" borderId="24" xfId="0" applyFont="1" applyFill="1" applyBorder="1" applyAlignment="1">
      <alignment horizontal="center"/>
    </xf>
    <xf numFmtId="0" fontId="41" fillId="33" borderId="25" xfId="0" applyFont="1" applyFill="1" applyBorder="1" applyAlignment="1" applyProtection="1">
      <alignment horizontal="left"/>
      <protection/>
    </xf>
    <xf numFmtId="0" fontId="43" fillId="33" borderId="10" xfId="0" applyFont="1" applyFill="1" applyBorder="1" applyAlignment="1">
      <alignment horizontal="center"/>
    </xf>
    <xf numFmtId="0" fontId="41" fillId="33" borderId="26" xfId="0" applyFont="1" applyFill="1" applyBorder="1" applyAlignment="1" applyProtection="1">
      <alignment horizontal="center"/>
      <protection/>
    </xf>
    <xf numFmtId="0" fontId="41" fillId="33" borderId="27" xfId="0" applyFont="1" applyFill="1" applyBorder="1" applyAlignment="1" applyProtection="1">
      <alignment horizontal="center"/>
      <protection/>
    </xf>
    <xf numFmtId="0" fontId="41" fillId="33" borderId="28" xfId="0" applyFont="1" applyFill="1" applyBorder="1" applyAlignment="1" applyProtection="1">
      <alignment horizontal="center"/>
      <protection/>
    </xf>
    <xf numFmtId="0" fontId="46" fillId="34" borderId="16" xfId="0" applyFont="1" applyFill="1" applyBorder="1" applyAlignment="1" applyProtection="1">
      <alignment horizontal="center" vertical="center"/>
      <protection/>
    </xf>
    <xf numFmtId="0" fontId="41" fillId="33" borderId="20" xfId="0" applyFont="1" applyFill="1" applyBorder="1" applyAlignment="1" applyProtection="1">
      <alignment horizontal="left"/>
      <protection/>
    </xf>
    <xf numFmtId="0" fontId="41" fillId="33" borderId="19" xfId="0" applyFont="1" applyFill="1" applyBorder="1" applyAlignment="1" applyProtection="1">
      <alignment horizontal="left"/>
      <protection/>
    </xf>
    <xf numFmtId="0" fontId="43" fillId="33" borderId="16" xfId="0" applyFont="1" applyFill="1" applyBorder="1" applyAlignment="1" applyProtection="1">
      <alignment horizontal="center" vertical="center"/>
      <protection/>
    </xf>
    <xf numFmtId="0" fontId="41" fillId="33" borderId="25" xfId="0" applyFont="1" applyFill="1" applyBorder="1" applyAlignment="1" applyProtection="1">
      <alignment horizontal="left"/>
      <protection locked="0"/>
    </xf>
    <xf numFmtId="0" fontId="43" fillId="33" borderId="16" xfId="0" applyFont="1" applyFill="1" applyBorder="1" applyAlignment="1">
      <alignment horizontal="center" vertical="center"/>
    </xf>
    <xf numFmtId="0" fontId="46" fillId="34" borderId="16" xfId="0" applyFont="1" applyFill="1" applyBorder="1" applyAlignment="1">
      <alignment horizontal="center" vertical="center"/>
    </xf>
    <xf numFmtId="0" fontId="41" fillId="33" borderId="20" xfId="0" applyFont="1" applyFill="1" applyBorder="1" applyAlignment="1" applyProtection="1">
      <alignment horizontal="left"/>
      <protection locked="0"/>
    </xf>
    <xf numFmtId="0" fontId="41" fillId="33" borderId="19" xfId="0" applyFont="1" applyFill="1" applyBorder="1" applyAlignment="1" applyProtection="1">
      <alignment horizontal="left"/>
      <protection locked="0"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"/>
  <sheetViews>
    <sheetView showGridLines="0" tabSelected="1" zoomScalePageLayoutView="0" workbookViewId="0" topLeftCell="A1">
      <selection activeCell="B2" sqref="B2"/>
    </sheetView>
  </sheetViews>
  <sheetFormatPr defaultColWidth="11.00390625" defaultRowHeight="15.75"/>
  <cols>
    <col min="1" max="1" width="24.00390625" style="0" bestFit="1" customWidth="1"/>
    <col min="2" max="2" width="43.00390625" style="0" customWidth="1"/>
  </cols>
  <sheetData>
    <row r="2" spans="1:2" ht="33.75" customHeight="1">
      <c r="A2" t="s">
        <v>10</v>
      </c>
      <c r="B2" s="64"/>
    </row>
    <row r="3" spans="1:2" ht="33.75" customHeight="1">
      <c r="A3" t="s">
        <v>11</v>
      </c>
      <c r="B3" s="64"/>
    </row>
    <row r="4" spans="1:2" ht="33.75" customHeight="1">
      <c r="A4" t="s">
        <v>35</v>
      </c>
      <c r="B4" s="64"/>
    </row>
  </sheetData>
  <sheetProtection password="FB63" sheet="1" objects="1" scenarios="1"/>
  <printOptions/>
  <pageMargins left="0.75" right="0.75" top="1" bottom="1" header="0.3" footer="0.3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125" workbookViewId="0" topLeftCell="A1">
      <selection activeCell="F9" sqref="F9"/>
    </sheetView>
  </sheetViews>
  <sheetFormatPr defaultColWidth="11.00390625" defaultRowHeight="15.75"/>
  <cols>
    <col min="1" max="1" width="12.375" style="1" bestFit="1" customWidth="1"/>
    <col min="2" max="2" width="12.125" style="1" bestFit="1" customWidth="1"/>
    <col min="3" max="3" width="26.00390625" style="1" customWidth="1"/>
    <col min="4" max="4" width="24.375" style="1" customWidth="1"/>
    <col min="5" max="5" width="10.625" style="1" customWidth="1"/>
    <col min="6" max="6" width="9.625" style="1" bestFit="1" customWidth="1"/>
    <col min="7" max="7" width="7.125" style="1" bestFit="1" customWidth="1"/>
    <col min="8" max="8" width="23.125" style="1" customWidth="1"/>
    <col min="9" max="16384" width="10.875" style="1" customWidth="1"/>
  </cols>
  <sheetData>
    <row r="1" spans="1:3" ht="15.75">
      <c r="A1" s="4" t="s">
        <v>10</v>
      </c>
      <c r="B1" s="68">
        <f>IF(Henkilötiedot!B2=0,"",Henkilötiedot!B2)</f>
      </c>
      <c r="C1" s="68"/>
    </row>
    <row r="2" spans="1:3" ht="15.75">
      <c r="A2" s="4" t="s">
        <v>11</v>
      </c>
      <c r="B2" s="68">
        <f>IF(Henkilötiedot!B3=0,"",Henkilötiedot!B3)</f>
      </c>
      <c r="C2" s="68"/>
    </row>
    <row r="3" ht="15.75"/>
    <row r="4" spans="1:8" ht="15.75">
      <c r="A4" s="65" t="s">
        <v>0</v>
      </c>
      <c r="B4" s="65" t="s">
        <v>1</v>
      </c>
      <c r="C4" s="65" t="s">
        <v>2</v>
      </c>
      <c r="D4" s="65" t="s">
        <v>3</v>
      </c>
      <c r="E4" s="65" t="s">
        <v>4</v>
      </c>
      <c r="F4" s="69" t="s">
        <v>6</v>
      </c>
      <c r="G4" s="69"/>
      <c r="H4" s="65" t="s">
        <v>5</v>
      </c>
    </row>
    <row r="5" spans="1:8" ht="15.75">
      <c r="A5" s="65"/>
      <c r="B5" s="65"/>
      <c r="C5" s="65"/>
      <c r="D5" s="65"/>
      <c r="E5" s="65"/>
      <c r="F5" s="8" t="s">
        <v>7</v>
      </c>
      <c r="G5" s="8" t="s">
        <v>8</v>
      </c>
      <c r="H5" s="65"/>
    </row>
    <row r="6" spans="1:8" ht="15.75">
      <c r="A6" s="10"/>
      <c r="B6" s="10"/>
      <c r="C6" s="11"/>
      <c r="D6" s="12"/>
      <c r="E6" s="9">
        <f>IF(B6=0,"",INT(B6-A6)&amp;"vrk "&amp;HOUR(B6-A6)&amp;"h "&amp;MINUTE(B6-A6)&amp;"min")</f>
      </c>
      <c r="F6" s="9">
        <f>IF(OR(AND(INT(B6-A6)&gt;0,HOUR(B6-A6)&gt;5),AND(INT(B6-A6)&lt;1,HOUR(B6-A6)&gt;9)),INT(B6-A6)+1,IF(INT(B6-A6)&lt;1,"",INT(B6-A6)))</f>
      </c>
      <c r="G6" s="9">
        <f>IF(OR(AND(HOUR(B6-A6)&gt;5,HOUR(B6-A6)&lt;10,INT(B6-A6)=0),AND(HOUR(B6-A6)&gt;1,HOUR(B6-A6)&lt;6,INT(B6-A6)&gt;0)),1,"")</f>
      </c>
      <c r="H6" s="9">
        <f>IF(OR(AND(INT(B6-A6)&gt;0,HOUR(B6-A6)&gt;5),AND(INT(B6-A6)&gt;0,HOUR(B6-A6)&gt;9)),IF(HOUR(B6-A6)&gt;9,"","Matkavuorokauden ylitys 6 tunnilla"),IF(OR(AND(HOUR(B6-A6)&gt;5,HOUR(B6-A6)&lt;10,INT(B6-A6)&gt;0),AND(HOUR(B6-A6)&gt;1,HOUR(B6-A6)&lt;6,INT(B6-A6)&gt;0)),"Matkavuorokauden ylitys 2 tunnilla",""))</f>
      </c>
    </row>
    <row r="7" spans="1:8" ht="15.75">
      <c r="A7" s="10"/>
      <c r="B7" s="10"/>
      <c r="C7" s="11"/>
      <c r="D7" s="12"/>
      <c r="E7" s="9">
        <f>IF(B7=0,"",INT(B7-A7)&amp;"vrk "&amp;HOUR(B7-A7)&amp;"h "&amp;MINUTE(B7-A7)&amp;"min")</f>
      </c>
      <c r="F7" s="9">
        <f aca="true" t="shared" si="0" ref="F7:F26">IF(OR(AND(INT(B7-A7)&gt;0,HOUR(B7-A7)&gt;5),AND(INT(B7-A7)&lt;1,HOUR(B7-A7)&gt;9)),INT(B7-A7)+1,IF(INT(B7-A7)&lt;1,"",INT(B7-A7)))</f>
      </c>
      <c r="G7" s="9">
        <f aca="true" t="shared" si="1" ref="G7:G26">IF(OR(AND(HOUR(B7-A7)&gt;5,HOUR(B7-A7)&lt;10,INT(B7-A7)=0),AND(HOUR(B7-A7)&gt;1,HOUR(B7-A7)&lt;6,INT(B7-A7)&gt;0)),1,"")</f>
      </c>
      <c r="H7" s="9">
        <f aca="true" t="shared" si="2" ref="H7:H26">IF(OR(AND(INT(B7-A7)&gt;0,HOUR(B7-A7)&gt;5),AND(INT(B7-A7)&gt;0,HOUR(B7-A7)&gt;9)),IF(HOUR(B7-A7)&gt;9,"","Matkavuorokauden ylitys 6 tunnilla"),IF(OR(AND(HOUR(B7-A7)&gt;5,HOUR(B7-A7)&lt;10,INT(B7-A7)&gt;0),AND(HOUR(B7-A7)&gt;1,HOUR(B7-A7)&lt;6,INT(B7-A7)&gt;0)),"Matkavuorokauden ylitys 2 tunnilla",""))</f>
      </c>
    </row>
    <row r="8" spans="1:8" ht="15.75">
      <c r="A8" s="10"/>
      <c r="B8" s="10"/>
      <c r="C8" s="11"/>
      <c r="D8" s="12"/>
      <c r="E8" s="9">
        <f>IF(B8=0,"",INT(B8-A8)&amp;"vrk "&amp;HOUR(B8-A8)&amp;"h "&amp;MINUTE(B8-A8)&amp;"min")</f>
      </c>
      <c r="F8" s="9">
        <f t="shared" si="0"/>
      </c>
      <c r="G8" s="9">
        <f t="shared" si="1"/>
      </c>
      <c r="H8" s="9">
        <f t="shared" si="2"/>
      </c>
    </row>
    <row r="9" spans="1:8" ht="15.75">
      <c r="A9" s="10"/>
      <c r="B9" s="10"/>
      <c r="C9" s="11"/>
      <c r="D9" s="12"/>
      <c r="E9" s="9">
        <f>IF(B9=0,"",INT(B9-A9)&amp;"vrk "&amp;HOUR(B9-A9)&amp;"h "&amp;MINUTE(B9-A9)&amp;"min")</f>
      </c>
      <c r="F9" s="9">
        <f t="shared" si="0"/>
      </c>
      <c r="G9" s="9">
        <f t="shared" si="1"/>
      </c>
      <c r="H9" s="9">
        <f t="shared" si="2"/>
      </c>
    </row>
    <row r="10" spans="1:8" ht="15.75">
      <c r="A10" s="10"/>
      <c r="B10" s="10"/>
      <c r="C10" s="11"/>
      <c r="D10" s="12"/>
      <c r="E10" s="9">
        <f aca="true" t="shared" si="3" ref="E10:E26">IF(B10=0,"",INT(B10-A10)&amp;"vrk "&amp;HOUR(B10-A10)&amp;"h "&amp;MINUTE(B10-A10)&amp;"min")</f>
      </c>
      <c r="F10" s="9">
        <f t="shared" si="0"/>
      </c>
      <c r="G10" s="9">
        <f t="shared" si="1"/>
      </c>
      <c r="H10" s="9">
        <f t="shared" si="2"/>
      </c>
    </row>
    <row r="11" spans="1:8" ht="15.75">
      <c r="A11" s="10"/>
      <c r="B11" s="10"/>
      <c r="C11" s="11"/>
      <c r="D11" s="12"/>
      <c r="E11" s="9">
        <f t="shared" si="3"/>
      </c>
      <c r="F11" s="9">
        <f t="shared" si="0"/>
      </c>
      <c r="G11" s="9">
        <f t="shared" si="1"/>
      </c>
      <c r="H11" s="9">
        <f t="shared" si="2"/>
      </c>
    </row>
    <row r="12" spans="1:8" ht="15.75">
      <c r="A12" s="10"/>
      <c r="B12" s="10"/>
      <c r="C12" s="11"/>
      <c r="D12" s="12"/>
      <c r="E12" s="9">
        <f t="shared" si="3"/>
      </c>
      <c r="F12" s="9">
        <f t="shared" si="0"/>
      </c>
      <c r="G12" s="9">
        <f t="shared" si="1"/>
      </c>
      <c r="H12" s="9">
        <f t="shared" si="2"/>
      </c>
    </row>
    <row r="13" spans="1:8" ht="15.75">
      <c r="A13" s="10"/>
      <c r="B13" s="10"/>
      <c r="C13" s="11"/>
      <c r="D13" s="12"/>
      <c r="E13" s="9">
        <f t="shared" si="3"/>
      </c>
      <c r="F13" s="9">
        <f t="shared" si="0"/>
      </c>
      <c r="G13" s="9">
        <f t="shared" si="1"/>
      </c>
      <c r="H13" s="9">
        <f t="shared" si="2"/>
      </c>
    </row>
    <row r="14" spans="1:8" ht="15.75">
      <c r="A14" s="10"/>
      <c r="B14" s="10"/>
      <c r="C14" s="11"/>
      <c r="D14" s="12"/>
      <c r="E14" s="9">
        <f t="shared" si="3"/>
      </c>
      <c r="F14" s="9">
        <f t="shared" si="0"/>
      </c>
      <c r="G14" s="9">
        <f t="shared" si="1"/>
      </c>
      <c r="H14" s="9">
        <f t="shared" si="2"/>
      </c>
    </row>
    <row r="15" spans="1:8" ht="15.75">
      <c r="A15" s="10"/>
      <c r="B15" s="10"/>
      <c r="C15" s="11"/>
      <c r="D15" s="12"/>
      <c r="E15" s="9">
        <f t="shared" si="3"/>
      </c>
      <c r="F15" s="9">
        <f t="shared" si="0"/>
      </c>
      <c r="G15" s="9">
        <f t="shared" si="1"/>
      </c>
      <c r="H15" s="9">
        <f t="shared" si="2"/>
      </c>
    </row>
    <row r="16" spans="1:8" ht="15.75">
      <c r="A16" s="10"/>
      <c r="B16" s="10"/>
      <c r="C16" s="11"/>
      <c r="D16" s="12"/>
      <c r="E16" s="9">
        <f t="shared" si="3"/>
      </c>
      <c r="F16" s="9">
        <f t="shared" si="0"/>
      </c>
      <c r="G16" s="9">
        <f t="shared" si="1"/>
      </c>
      <c r="H16" s="9">
        <f t="shared" si="2"/>
      </c>
    </row>
    <row r="17" spans="1:8" ht="15.75">
      <c r="A17" s="10"/>
      <c r="B17" s="10"/>
      <c r="C17" s="11"/>
      <c r="D17" s="12"/>
      <c r="E17" s="9">
        <f t="shared" si="3"/>
      </c>
      <c r="F17" s="9">
        <f t="shared" si="0"/>
      </c>
      <c r="G17" s="9">
        <f t="shared" si="1"/>
      </c>
      <c r="H17" s="9">
        <f t="shared" si="2"/>
      </c>
    </row>
    <row r="18" spans="1:8" ht="15.75">
      <c r="A18" s="10"/>
      <c r="B18" s="10"/>
      <c r="C18" s="11"/>
      <c r="D18" s="12"/>
      <c r="E18" s="9">
        <f t="shared" si="3"/>
      </c>
      <c r="F18" s="9">
        <f t="shared" si="0"/>
      </c>
      <c r="G18" s="9">
        <f t="shared" si="1"/>
      </c>
      <c r="H18" s="9">
        <f t="shared" si="2"/>
      </c>
    </row>
    <row r="19" spans="1:8" ht="15.75">
      <c r="A19" s="10"/>
      <c r="B19" s="10"/>
      <c r="C19" s="11"/>
      <c r="D19" s="12"/>
      <c r="E19" s="9">
        <f t="shared" si="3"/>
      </c>
      <c r="F19" s="9">
        <f t="shared" si="0"/>
      </c>
      <c r="G19" s="9">
        <f t="shared" si="1"/>
      </c>
      <c r="H19" s="9">
        <f t="shared" si="2"/>
      </c>
    </row>
    <row r="20" spans="1:8" ht="15.75">
      <c r="A20" s="10"/>
      <c r="B20" s="10"/>
      <c r="C20" s="11"/>
      <c r="D20" s="12"/>
      <c r="E20" s="9">
        <f t="shared" si="3"/>
      </c>
      <c r="F20" s="9">
        <f t="shared" si="0"/>
      </c>
      <c r="G20" s="9">
        <f t="shared" si="1"/>
      </c>
      <c r="H20" s="9">
        <f t="shared" si="2"/>
      </c>
    </row>
    <row r="21" spans="1:8" ht="15.75">
      <c r="A21" s="10"/>
      <c r="B21" s="10"/>
      <c r="C21" s="11"/>
      <c r="D21" s="12"/>
      <c r="E21" s="9">
        <f t="shared" si="3"/>
      </c>
      <c r="F21" s="9">
        <f t="shared" si="0"/>
      </c>
      <c r="G21" s="9">
        <f t="shared" si="1"/>
      </c>
      <c r="H21" s="9">
        <f t="shared" si="2"/>
      </c>
    </row>
    <row r="22" spans="1:8" ht="15.75">
      <c r="A22" s="10"/>
      <c r="B22" s="10"/>
      <c r="C22" s="11"/>
      <c r="D22" s="12"/>
      <c r="E22" s="9">
        <f t="shared" si="3"/>
      </c>
      <c r="F22" s="9">
        <f t="shared" si="0"/>
      </c>
      <c r="G22" s="9">
        <f t="shared" si="1"/>
      </c>
      <c r="H22" s="9">
        <f t="shared" si="2"/>
      </c>
    </row>
    <row r="23" spans="1:8" ht="15.75">
      <c r="A23" s="10"/>
      <c r="B23" s="10"/>
      <c r="C23" s="11"/>
      <c r="D23" s="12"/>
      <c r="E23" s="9">
        <f t="shared" si="3"/>
      </c>
      <c r="F23" s="9">
        <f t="shared" si="0"/>
      </c>
      <c r="G23" s="9">
        <f t="shared" si="1"/>
      </c>
      <c r="H23" s="9">
        <f t="shared" si="2"/>
      </c>
    </row>
    <row r="24" spans="1:8" ht="15.75">
      <c r="A24" s="10"/>
      <c r="B24" s="10"/>
      <c r="C24" s="11"/>
      <c r="D24" s="12"/>
      <c r="E24" s="9">
        <f t="shared" si="3"/>
      </c>
      <c r="F24" s="9">
        <f t="shared" si="0"/>
      </c>
      <c r="G24" s="9">
        <f t="shared" si="1"/>
      </c>
      <c r="H24" s="9">
        <f t="shared" si="2"/>
      </c>
    </row>
    <row r="25" spans="1:8" ht="15.75">
      <c r="A25" s="10"/>
      <c r="B25" s="10"/>
      <c r="C25" s="11"/>
      <c r="D25" s="12"/>
      <c r="E25" s="9">
        <f t="shared" si="3"/>
      </c>
      <c r="F25" s="9">
        <f t="shared" si="0"/>
      </c>
      <c r="G25" s="9">
        <f t="shared" si="1"/>
      </c>
      <c r="H25" s="9">
        <f t="shared" si="2"/>
      </c>
    </row>
    <row r="26" spans="1:8" ht="15.75">
      <c r="A26" s="10"/>
      <c r="B26" s="10"/>
      <c r="C26" s="11"/>
      <c r="D26" s="12"/>
      <c r="E26" s="9">
        <f t="shared" si="3"/>
      </c>
      <c r="F26" s="9">
        <f t="shared" si="0"/>
      </c>
      <c r="G26" s="9">
        <f t="shared" si="1"/>
      </c>
      <c r="H26" s="9">
        <f t="shared" si="2"/>
      </c>
    </row>
    <row r="27" spans="1:8" ht="15.75">
      <c r="A27" s="2"/>
      <c r="B27" s="2"/>
      <c r="C27" s="2"/>
      <c r="D27" s="2"/>
      <c r="E27" s="3" t="s">
        <v>12</v>
      </c>
      <c r="F27" s="2">
        <f>IF(SUM(F6:F26)&gt;0,SUM(F6:F26),"")</f>
      </c>
      <c r="G27" s="2">
        <f>IF(SUM(G6:G26)&gt;0,SUM(G6:G26),"")</f>
      </c>
      <c r="H27" s="2"/>
    </row>
    <row r="28" spans="1:8" ht="6" customHeight="1">
      <c r="A28" s="4"/>
      <c r="B28" s="4"/>
      <c r="C28" s="4"/>
      <c r="D28" s="4"/>
      <c r="E28" s="5"/>
      <c r="F28" s="4"/>
      <c r="G28" s="4"/>
      <c r="H28" s="4"/>
    </row>
    <row r="29" spans="1:8" ht="15.75">
      <c r="A29" s="4"/>
      <c r="B29" s="4"/>
      <c r="C29" s="4"/>
      <c r="D29" s="4"/>
      <c r="E29" s="6" t="s">
        <v>14</v>
      </c>
      <c r="F29" s="13">
        <v>42</v>
      </c>
      <c r="G29" s="13">
        <v>19</v>
      </c>
      <c r="H29" s="4"/>
    </row>
    <row r="30" spans="5:8" ht="16.5" thickBot="1">
      <c r="E30" s="6" t="s">
        <v>13</v>
      </c>
      <c r="F30" s="14">
        <f>IF(F27="",0,F27*F29)</f>
        <v>0</v>
      </c>
      <c r="G30" s="14">
        <f>IF(G27="",0,G27*G29)</f>
        <v>0</v>
      </c>
      <c r="H30" s="7"/>
    </row>
    <row r="31" spans="5:7" ht="15.75">
      <c r="E31" s="6" t="s">
        <v>12</v>
      </c>
      <c r="F31" s="66">
        <f>F30+G30</f>
        <v>0</v>
      </c>
      <c r="G31" s="67"/>
    </row>
  </sheetData>
  <sheetProtection password="FB63" sheet="1" objects="1" scenarios="1"/>
  <mergeCells count="10">
    <mergeCell ref="A4:A5"/>
    <mergeCell ref="F31:G31"/>
    <mergeCell ref="B2:C2"/>
    <mergeCell ref="B1:C1"/>
    <mergeCell ref="F4:G4"/>
    <mergeCell ref="H4:H5"/>
    <mergeCell ref="E4:E5"/>
    <mergeCell ref="D4:D5"/>
    <mergeCell ref="C4:C5"/>
    <mergeCell ref="B4:B5"/>
  </mergeCells>
  <printOptions/>
  <pageMargins left="0.35433070866141736" right="0.6299212598425197" top="0.8267716535433072" bottom="0.6299212598425197" header="0.5118110236220472" footer="0.5118110236220472"/>
  <pageSetup orientation="landscape" paperSize="9"/>
  <headerFooter alignWithMargins="0">
    <oddHeader>&amp;L&amp;"Calibri,Normaali"&amp;10&amp;K000000Live Rock Finland&amp;R&amp;"Calibri,Normaali"&amp;10&amp;K000000Kilometrit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5"/>
  <sheetViews>
    <sheetView zoomScalePageLayoutView="125" workbookViewId="0" topLeftCell="A1">
      <selection activeCell="G2" sqref="G2"/>
    </sheetView>
  </sheetViews>
  <sheetFormatPr defaultColWidth="11.00390625" defaultRowHeight="15.75"/>
  <cols>
    <col min="1" max="1" width="12.625" style="43" customWidth="1"/>
    <col min="2" max="2" width="12.625" style="43" bestFit="1" customWidth="1"/>
    <col min="3" max="3" width="18.125" style="43" customWidth="1"/>
    <col min="4" max="4" width="34.375" style="43" customWidth="1"/>
    <col min="5" max="5" width="9.50390625" style="43" customWidth="1"/>
    <col min="6" max="6" width="8.875" style="43" bestFit="1" customWidth="1"/>
    <col min="7" max="7" width="7.375" style="43" bestFit="1" customWidth="1"/>
    <col min="8" max="8" width="9.00390625" style="43" bestFit="1" customWidth="1"/>
    <col min="9" max="9" width="5.375" style="43" bestFit="1" customWidth="1"/>
    <col min="10" max="10" width="8.125" style="43" bestFit="1" customWidth="1"/>
    <col min="11" max="11" width="18.625" style="43" customWidth="1"/>
    <col min="12" max="14" width="10.875" style="43" hidden="1" customWidth="1"/>
    <col min="15" max="15" width="12.875" style="43" hidden="1" customWidth="1"/>
    <col min="16" max="17" width="10.875" style="43" hidden="1" customWidth="1"/>
    <col min="18" max="18" width="13.875" style="43" hidden="1" customWidth="1"/>
    <col min="19" max="20" width="10.875" style="43" hidden="1" customWidth="1"/>
    <col min="21" max="16384" width="10.875" style="43" customWidth="1"/>
  </cols>
  <sheetData>
    <row r="1" spans="1:19" ht="15.75">
      <c r="A1" s="40" t="s">
        <v>10</v>
      </c>
      <c r="B1" s="74">
        <f>IF(Henkilötiedot!B2=0,"",Henkilötiedot!B2)</f>
      </c>
      <c r="C1" s="74"/>
      <c r="D1" s="41"/>
      <c r="E1" s="42"/>
      <c r="F1" s="40" t="s">
        <v>32</v>
      </c>
      <c r="G1" s="42"/>
      <c r="H1" s="70">
        <f>IF(Henkilötiedot!B4=0,"",Henkilötiedot!B4)</f>
      </c>
      <c r="I1" s="71"/>
      <c r="J1" s="72"/>
      <c r="O1" s="43" t="s">
        <v>24</v>
      </c>
      <c r="R1" s="43" t="s">
        <v>33</v>
      </c>
      <c r="S1" s="43">
        <v>0.03</v>
      </c>
    </row>
    <row r="2" spans="1:16" ht="15.75">
      <c r="A2" s="40" t="s">
        <v>11</v>
      </c>
      <c r="B2" s="75">
        <f>IF(Henkilötiedot!B3=0,"",Henkilötiedot!B3)</f>
      </c>
      <c r="C2" s="75"/>
      <c r="D2" s="44"/>
      <c r="E2" s="42"/>
      <c r="F2" s="42"/>
      <c r="G2" s="42"/>
      <c r="H2" s="60"/>
      <c r="I2" s="60"/>
      <c r="J2" s="52"/>
      <c r="O2" s="43" t="s">
        <v>25</v>
      </c>
      <c r="P2" s="45">
        <v>0.43</v>
      </c>
    </row>
    <row r="3" spans="1:16" ht="15.75">
      <c r="A3" s="46"/>
      <c r="B3" s="47"/>
      <c r="C3" s="47"/>
      <c r="D3" s="47"/>
      <c r="E3" s="46"/>
      <c r="F3" s="46"/>
      <c r="G3" s="46"/>
      <c r="H3" s="46"/>
      <c r="I3" s="46"/>
      <c r="J3" s="48"/>
      <c r="O3" s="43" t="s">
        <v>26</v>
      </c>
      <c r="P3" s="45">
        <v>0.07</v>
      </c>
    </row>
    <row r="4" spans="1:16" ht="15.75">
      <c r="A4" s="76" t="s">
        <v>0</v>
      </c>
      <c r="B4" s="76" t="s">
        <v>1</v>
      </c>
      <c r="C4" s="76" t="s">
        <v>3</v>
      </c>
      <c r="D4" s="76" t="s">
        <v>18</v>
      </c>
      <c r="E4" s="76" t="s">
        <v>19</v>
      </c>
      <c r="F4" s="76" t="s">
        <v>20</v>
      </c>
      <c r="G4" s="73" t="s">
        <v>21</v>
      </c>
      <c r="H4" s="73" t="s">
        <v>22</v>
      </c>
      <c r="I4" s="73" t="s">
        <v>34</v>
      </c>
      <c r="J4" s="73" t="s">
        <v>30</v>
      </c>
      <c r="K4" s="49"/>
      <c r="O4" s="43" t="s">
        <v>22</v>
      </c>
      <c r="P4" s="45">
        <v>0.03</v>
      </c>
    </row>
    <row r="5" spans="1:11" ht="15.75">
      <c r="A5" s="76"/>
      <c r="B5" s="76"/>
      <c r="C5" s="76"/>
      <c r="D5" s="76"/>
      <c r="E5" s="76"/>
      <c r="F5" s="76"/>
      <c r="G5" s="73"/>
      <c r="H5" s="73"/>
      <c r="I5" s="73"/>
      <c r="J5" s="73"/>
      <c r="K5" s="49"/>
    </row>
    <row r="6" spans="1:17" ht="18" customHeight="1">
      <c r="A6" s="24"/>
      <c r="B6" s="24"/>
      <c r="C6" s="25"/>
      <c r="D6" s="25"/>
      <c r="E6" s="26"/>
      <c r="F6" s="25"/>
      <c r="G6" s="50" t="str">
        <f>"+ "&amp;$P$3&amp;"€"</f>
        <v>+ 0,07€</v>
      </c>
      <c r="H6" s="50" t="str">
        <f>"+ "&amp;$P$4&amp;"€"</f>
        <v>+ 0,03€</v>
      </c>
      <c r="I6" s="61">
        <f>IF(E6&gt;0,Q6,"")</f>
      </c>
      <c r="J6" s="51">
        <f aca="true" t="shared" si="0" ref="J6:J22">IF(E6*Q6&gt;0,E6*Q6,"")</f>
      </c>
      <c r="K6" s="49"/>
      <c r="L6" s="62" t="b">
        <v>0</v>
      </c>
      <c r="M6" s="62" t="b">
        <v>0</v>
      </c>
      <c r="N6" s="43">
        <f>IF(L6,$P$3,0)</f>
        <v>0</v>
      </c>
      <c r="O6" s="43">
        <f>IF(M6,$P$4,0)</f>
        <v>0</v>
      </c>
      <c r="P6" s="43">
        <f>$S$1*F6</f>
        <v>0</v>
      </c>
      <c r="Q6" s="45">
        <f>$P$2+O6+N6+P6</f>
        <v>0.43</v>
      </c>
    </row>
    <row r="7" spans="1:17" ht="18" customHeight="1">
      <c r="A7" s="29"/>
      <c r="B7" s="29"/>
      <c r="C7" s="25"/>
      <c r="D7" s="30"/>
      <c r="E7" s="26"/>
      <c r="F7" s="25"/>
      <c r="G7" s="50" t="str">
        <f aca="true" t="shared" si="1" ref="G7:G22">"+ "&amp;$P$3&amp;"€"</f>
        <v>+ 0,07€</v>
      </c>
      <c r="H7" s="50" t="str">
        <f aca="true" t="shared" si="2" ref="H7:H22">"+ "&amp;$P$4&amp;"€"</f>
        <v>+ 0,03€</v>
      </c>
      <c r="I7" s="61">
        <f aca="true" t="shared" si="3" ref="I7:I22">IF(E7&gt;0,Q7,"")</f>
      </c>
      <c r="J7" s="51">
        <f t="shared" si="0"/>
      </c>
      <c r="K7" s="49"/>
      <c r="L7" s="62" t="b">
        <v>0</v>
      </c>
      <c r="M7" s="62" t="b">
        <v>0</v>
      </c>
      <c r="N7" s="43">
        <f aca="true" t="shared" si="4" ref="N7:N22">IF(L7,$P$3,0)</f>
        <v>0</v>
      </c>
      <c r="O7" s="43">
        <f aca="true" t="shared" si="5" ref="O7:O22">IF(M7,$P$4,0)</f>
        <v>0</v>
      </c>
      <c r="P7" s="43">
        <f aca="true" t="shared" si="6" ref="P7:P22">$S$1*F7</f>
        <v>0</v>
      </c>
      <c r="Q7" s="45">
        <f aca="true" t="shared" si="7" ref="Q7:Q22">$P$2+O7+N7+P7</f>
        <v>0.43</v>
      </c>
    </row>
    <row r="8" spans="1:17" ht="18" customHeight="1">
      <c r="A8" s="24"/>
      <c r="B8" s="24"/>
      <c r="C8" s="25"/>
      <c r="D8" s="25"/>
      <c r="E8" s="26"/>
      <c r="F8" s="25"/>
      <c r="G8" s="50" t="str">
        <f t="shared" si="1"/>
        <v>+ 0,07€</v>
      </c>
      <c r="H8" s="50" t="str">
        <f t="shared" si="2"/>
        <v>+ 0,03€</v>
      </c>
      <c r="I8" s="61">
        <f t="shared" si="3"/>
      </c>
      <c r="J8" s="51">
        <f t="shared" si="0"/>
      </c>
      <c r="K8" s="49"/>
      <c r="L8" s="62" t="b">
        <v>0</v>
      </c>
      <c r="M8" s="62" t="b">
        <v>0</v>
      </c>
      <c r="N8" s="43">
        <f t="shared" si="4"/>
        <v>0</v>
      </c>
      <c r="O8" s="43">
        <f t="shared" si="5"/>
        <v>0</v>
      </c>
      <c r="P8" s="43">
        <f t="shared" si="6"/>
        <v>0</v>
      </c>
      <c r="Q8" s="45">
        <f t="shared" si="7"/>
        <v>0.43</v>
      </c>
    </row>
    <row r="9" spans="1:17" ht="18" customHeight="1">
      <c r="A9" s="24"/>
      <c r="B9" s="24"/>
      <c r="C9" s="25"/>
      <c r="D9" s="25"/>
      <c r="E9" s="26"/>
      <c r="F9" s="25"/>
      <c r="G9" s="50" t="str">
        <f t="shared" si="1"/>
        <v>+ 0,07€</v>
      </c>
      <c r="H9" s="50" t="str">
        <f t="shared" si="2"/>
        <v>+ 0,03€</v>
      </c>
      <c r="I9" s="61">
        <f t="shared" si="3"/>
      </c>
      <c r="J9" s="51">
        <f t="shared" si="0"/>
      </c>
      <c r="K9" s="49"/>
      <c r="L9" s="62" t="b">
        <v>0</v>
      </c>
      <c r="M9" s="62" t="b">
        <v>0</v>
      </c>
      <c r="N9" s="43">
        <f t="shared" si="4"/>
        <v>0</v>
      </c>
      <c r="O9" s="43">
        <f t="shared" si="5"/>
        <v>0</v>
      </c>
      <c r="P9" s="43">
        <f t="shared" si="6"/>
        <v>0</v>
      </c>
      <c r="Q9" s="45">
        <f t="shared" si="7"/>
        <v>0.43</v>
      </c>
    </row>
    <row r="10" spans="1:17" ht="18" customHeight="1">
      <c r="A10" s="24"/>
      <c r="B10" s="24"/>
      <c r="C10" s="25"/>
      <c r="D10" s="25"/>
      <c r="E10" s="26"/>
      <c r="F10" s="25"/>
      <c r="G10" s="50" t="str">
        <f t="shared" si="1"/>
        <v>+ 0,07€</v>
      </c>
      <c r="H10" s="50" t="str">
        <f t="shared" si="2"/>
        <v>+ 0,03€</v>
      </c>
      <c r="I10" s="61">
        <f t="shared" si="3"/>
      </c>
      <c r="J10" s="51">
        <f t="shared" si="0"/>
      </c>
      <c r="K10" s="49"/>
      <c r="L10" s="62" t="b">
        <v>0</v>
      </c>
      <c r="M10" s="62" t="b">
        <v>0</v>
      </c>
      <c r="N10" s="43">
        <f t="shared" si="4"/>
        <v>0</v>
      </c>
      <c r="O10" s="43">
        <f t="shared" si="5"/>
        <v>0</v>
      </c>
      <c r="P10" s="43">
        <f t="shared" si="6"/>
        <v>0</v>
      </c>
      <c r="Q10" s="45">
        <f t="shared" si="7"/>
        <v>0.43</v>
      </c>
    </row>
    <row r="11" spans="1:17" ht="18" customHeight="1">
      <c r="A11" s="24"/>
      <c r="B11" s="24"/>
      <c r="C11" s="25"/>
      <c r="D11" s="25"/>
      <c r="E11" s="26"/>
      <c r="F11" s="25"/>
      <c r="G11" s="50" t="str">
        <f t="shared" si="1"/>
        <v>+ 0,07€</v>
      </c>
      <c r="H11" s="50" t="str">
        <f t="shared" si="2"/>
        <v>+ 0,03€</v>
      </c>
      <c r="I11" s="61">
        <f t="shared" si="3"/>
      </c>
      <c r="J11" s="51">
        <f t="shared" si="0"/>
      </c>
      <c r="K11" s="49"/>
      <c r="L11" s="62" t="b">
        <v>0</v>
      </c>
      <c r="M11" s="62" t="b">
        <v>0</v>
      </c>
      <c r="N11" s="43">
        <f t="shared" si="4"/>
        <v>0</v>
      </c>
      <c r="O11" s="43">
        <f t="shared" si="5"/>
        <v>0</v>
      </c>
      <c r="P11" s="43">
        <f t="shared" si="6"/>
        <v>0</v>
      </c>
      <c r="Q11" s="45">
        <f t="shared" si="7"/>
        <v>0.43</v>
      </c>
    </row>
    <row r="12" spans="1:17" ht="18" customHeight="1">
      <c r="A12" s="24"/>
      <c r="B12" s="24"/>
      <c r="C12" s="25"/>
      <c r="D12" s="25"/>
      <c r="E12" s="26"/>
      <c r="F12" s="25"/>
      <c r="G12" s="50" t="str">
        <f t="shared" si="1"/>
        <v>+ 0,07€</v>
      </c>
      <c r="H12" s="50" t="str">
        <f t="shared" si="2"/>
        <v>+ 0,03€</v>
      </c>
      <c r="I12" s="61">
        <f t="shared" si="3"/>
      </c>
      <c r="J12" s="51">
        <f t="shared" si="0"/>
      </c>
      <c r="K12" s="49"/>
      <c r="L12" s="62" t="b">
        <v>0</v>
      </c>
      <c r="M12" s="62" t="b">
        <v>0</v>
      </c>
      <c r="N12" s="43">
        <f t="shared" si="4"/>
        <v>0</v>
      </c>
      <c r="O12" s="43">
        <f t="shared" si="5"/>
        <v>0</v>
      </c>
      <c r="P12" s="43">
        <f t="shared" si="6"/>
        <v>0</v>
      </c>
      <c r="Q12" s="45">
        <f t="shared" si="7"/>
        <v>0.43</v>
      </c>
    </row>
    <row r="13" spans="1:17" ht="18" customHeight="1">
      <c r="A13" s="24"/>
      <c r="B13" s="24"/>
      <c r="C13" s="25"/>
      <c r="D13" s="25"/>
      <c r="E13" s="26"/>
      <c r="F13" s="25"/>
      <c r="G13" s="50" t="str">
        <f t="shared" si="1"/>
        <v>+ 0,07€</v>
      </c>
      <c r="H13" s="50" t="str">
        <f t="shared" si="2"/>
        <v>+ 0,03€</v>
      </c>
      <c r="I13" s="61">
        <f t="shared" si="3"/>
      </c>
      <c r="J13" s="51">
        <f t="shared" si="0"/>
      </c>
      <c r="K13" s="49"/>
      <c r="L13" s="62" t="b">
        <v>0</v>
      </c>
      <c r="M13" s="62" t="b">
        <v>0</v>
      </c>
      <c r="N13" s="43">
        <f t="shared" si="4"/>
        <v>0</v>
      </c>
      <c r="O13" s="43">
        <f t="shared" si="5"/>
        <v>0</v>
      </c>
      <c r="P13" s="43">
        <f t="shared" si="6"/>
        <v>0</v>
      </c>
      <c r="Q13" s="45">
        <f t="shared" si="7"/>
        <v>0.43</v>
      </c>
    </row>
    <row r="14" spans="1:17" ht="18" customHeight="1">
      <c r="A14" s="24"/>
      <c r="B14" s="24"/>
      <c r="C14" s="25"/>
      <c r="D14" s="25"/>
      <c r="E14" s="26"/>
      <c r="F14" s="25"/>
      <c r="G14" s="50" t="str">
        <f t="shared" si="1"/>
        <v>+ 0,07€</v>
      </c>
      <c r="H14" s="50" t="str">
        <f t="shared" si="2"/>
        <v>+ 0,03€</v>
      </c>
      <c r="I14" s="61">
        <f t="shared" si="3"/>
      </c>
      <c r="J14" s="51">
        <f t="shared" si="0"/>
      </c>
      <c r="K14" s="49"/>
      <c r="L14" s="62" t="b">
        <v>0</v>
      </c>
      <c r="M14" s="62" t="b">
        <v>0</v>
      </c>
      <c r="N14" s="43">
        <f t="shared" si="4"/>
        <v>0</v>
      </c>
      <c r="O14" s="43">
        <f t="shared" si="5"/>
        <v>0</v>
      </c>
      <c r="P14" s="43">
        <f t="shared" si="6"/>
        <v>0</v>
      </c>
      <c r="Q14" s="45">
        <f t="shared" si="7"/>
        <v>0.43</v>
      </c>
    </row>
    <row r="15" spans="1:17" ht="18" customHeight="1">
      <c r="A15" s="24"/>
      <c r="B15" s="24"/>
      <c r="C15" s="25"/>
      <c r="D15" s="25"/>
      <c r="E15" s="26"/>
      <c r="F15" s="25"/>
      <c r="G15" s="50" t="str">
        <f t="shared" si="1"/>
        <v>+ 0,07€</v>
      </c>
      <c r="H15" s="50" t="str">
        <f t="shared" si="2"/>
        <v>+ 0,03€</v>
      </c>
      <c r="I15" s="61">
        <f t="shared" si="3"/>
      </c>
      <c r="J15" s="51">
        <f t="shared" si="0"/>
      </c>
      <c r="K15" s="49"/>
      <c r="L15" s="62" t="b">
        <v>0</v>
      </c>
      <c r="M15" s="62" t="b">
        <v>0</v>
      </c>
      <c r="N15" s="43">
        <f t="shared" si="4"/>
        <v>0</v>
      </c>
      <c r="O15" s="43">
        <f t="shared" si="5"/>
        <v>0</v>
      </c>
      <c r="P15" s="43">
        <f t="shared" si="6"/>
        <v>0</v>
      </c>
      <c r="Q15" s="45">
        <f t="shared" si="7"/>
        <v>0.43</v>
      </c>
    </row>
    <row r="16" spans="1:17" ht="18" customHeight="1">
      <c r="A16" s="24"/>
      <c r="B16" s="24"/>
      <c r="C16" s="25"/>
      <c r="D16" s="25"/>
      <c r="E16" s="26"/>
      <c r="F16" s="25"/>
      <c r="G16" s="50" t="str">
        <f t="shared" si="1"/>
        <v>+ 0,07€</v>
      </c>
      <c r="H16" s="50" t="str">
        <f t="shared" si="2"/>
        <v>+ 0,03€</v>
      </c>
      <c r="I16" s="61">
        <f t="shared" si="3"/>
      </c>
      <c r="J16" s="51">
        <f t="shared" si="0"/>
      </c>
      <c r="K16" s="49"/>
      <c r="L16" s="62" t="b">
        <v>0</v>
      </c>
      <c r="M16" s="62" t="b">
        <v>0</v>
      </c>
      <c r="N16" s="43">
        <f t="shared" si="4"/>
        <v>0</v>
      </c>
      <c r="O16" s="43">
        <f t="shared" si="5"/>
        <v>0</v>
      </c>
      <c r="P16" s="43">
        <f t="shared" si="6"/>
        <v>0</v>
      </c>
      <c r="Q16" s="45">
        <f t="shared" si="7"/>
        <v>0.43</v>
      </c>
    </row>
    <row r="17" spans="1:17" ht="18" customHeight="1">
      <c r="A17" s="24"/>
      <c r="B17" s="24"/>
      <c r="C17" s="25"/>
      <c r="D17" s="25"/>
      <c r="E17" s="26"/>
      <c r="F17" s="25"/>
      <c r="G17" s="50" t="str">
        <f t="shared" si="1"/>
        <v>+ 0,07€</v>
      </c>
      <c r="H17" s="50" t="str">
        <f t="shared" si="2"/>
        <v>+ 0,03€</v>
      </c>
      <c r="I17" s="61">
        <f t="shared" si="3"/>
      </c>
      <c r="J17" s="51">
        <f t="shared" si="0"/>
      </c>
      <c r="K17" s="49"/>
      <c r="L17" s="62" t="b">
        <v>0</v>
      </c>
      <c r="M17" s="62" t="b">
        <v>0</v>
      </c>
      <c r="N17" s="43">
        <f t="shared" si="4"/>
        <v>0</v>
      </c>
      <c r="O17" s="43">
        <f t="shared" si="5"/>
        <v>0</v>
      </c>
      <c r="P17" s="43">
        <f t="shared" si="6"/>
        <v>0</v>
      </c>
      <c r="Q17" s="45">
        <f t="shared" si="7"/>
        <v>0.43</v>
      </c>
    </row>
    <row r="18" spans="1:17" ht="18" customHeight="1">
      <c r="A18" s="24"/>
      <c r="B18" s="24"/>
      <c r="C18" s="25"/>
      <c r="D18" s="25"/>
      <c r="E18" s="26"/>
      <c r="F18" s="25"/>
      <c r="G18" s="50" t="str">
        <f t="shared" si="1"/>
        <v>+ 0,07€</v>
      </c>
      <c r="H18" s="50" t="str">
        <f t="shared" si="2"/>
        <v>+ 0,03€</v>
      </c>
      <c r="I18" s="61">
        <f t="shared" si="3"/>
      </c>
      <c r="J18" s="51">
        <f t="shared" si="0"/>
      </c>
      <c r="K18" s="49"/>
      <c r="L18" s="62" t="b">
        <v>0</v>
      </c>
      <c r="M18" s="62" t="b">
        <v>0</v>
      </c>
      <c r="N18" s="43">
        <f t="shared" si="4"/>
        <v>0</v>
      </c>
      <c r="O18" s="43">
        <f t="shared" si="5"/>
        <v>0</v>
      </c>
      <c r="P18" s="43">
        <f t="shared" si="6"/>
        <v>0</v>
      </c>
      <c r="Q18" s="45">
        <f t="shared" si="7"/>
        <v>0.43</v>
      </c>
    </row>
    <row r="19" spans="1:17" ht="18" customHeight="1">
      <c r="A19" s="24"/>
      <c r="B19" s="24"/>
      <c r="C19" s="25"/>
      <c r="D19" s="25"/>
      <c r="E19" s="26"/>
      <c r="F19" s="25"/>
      <c r="G19" s="50" t="str">
        <f t="shared" si="1"/>
        <v>+ 0,07€</v>
      </c>
      <c r="H19" s="50" t="str">
        <f t="shared" si="2"/>
        <v>+ 0,03€</v>
      </c>
      <c r="I19" s="61">
        <f t="shared" si="3"/>
      </c>
      <c r="J19" s="51">
        <f t="shared" si="0"/>
      </c>
      <c r="K19" s="49"/>
      <c r="L19" s="62" t="b">
        <v>0</v>
      </c>
      <c r="M19" s="62" t="b">
        <v>0</v>
      </c>
      <c r="N19" s="43">
        <f t="shared" si="4"/>
        <v>0</v>
      </c>
      <c r="O19" s="43">
        <f t="shared" si="5"/>
        <v>0</v>
      </c>
      <c r="P19" s="43">
        <f t="shared" si="6"/>
        <v>0</v>
      </c>
      <c r="Q19" s="45">
        <f t="shared" si="7"/>
        <v>0.43</v>
      </c>
    </row>
    <row r="20" spans="1:17" ht="18" customHeight="1">
      <c r="A20" s="24"/>
      <c r="B20" s="24"/>
      <c r="C20" s="25"/>
      <c r="D20" s="25"/>
      <c r="E20" s="26"/>
      <c r="F20" s="25"/>
      <c r="G20" s="50" t="str">
        <f t="shared" si="1"/>
        <v>+ 0,07€</v>
      </c>
      <c r="H20" s="50" t="str">
        <f t="shared" si="2"/>
        <v>+ 0,03€</v>
      </c>
      <c r="I20" s="61">
        <f t="shared" si="3"/>
      </c>
      <c r="J20" s="51">
        <f t="shared" si="0"/>
      </c>
      <c r="K20" s="49"/>
      <c r="L20" s="62" t="b">
        <v>0</v>
      </c>
      <c r="M20" s="62" t="b">
        <v>0</v>
      </c>
      <c r="N20" s="43">
        <f t="shared" si="4"/>
        <v>0</v>
      </c>
      <c r="O20" s="43">
        <f t="shared" si="5"/>
        <v>0</v>
      </c>
      <c r="P20" s="43">
        <f t="shared" si="6"/>
        <v>0</v>
      </c>
      <c r="Q20" s="45">
        <f t="shared" si="7"/>
        <v>0.43</v>
      </c>
    </row>
    <row r="21" spans="1:17" ht="18" customHeight="1">
      <c r="A21" s="24"/>
      <c r="B21" s="24"/>
      <c r="C21" s="25"/>
      <c r="D21" s="25"/>
      <c r="E21" s="26"/>
      <c r="F21" s="25"/>
      <c r="G21" s="50" t="str">
        <f t="shared" si="1"/>
        <v>+ 0,07€</v>
      </c>
      <c r="H21" s="50" t="str">
        <f t="shared" si="2"/>
        <v>+ 0,03€</v>
      </c>
      <c r="I21" s="61">
        <f t="shared" si="3"/>
      </c>
      <c r="J21" s="51">
        <f t="shared" si="0"/>
      </c>
      <c r="K21" s="49"/>
      <c r="L21" s="62" t="b">
        <v>0</v>
      </c>
      <c r="M21" s="62" t="b">
        <v>0</v>
      </c>
      <c r="N21" s="43">
        <f t="shared" si="4"/>
        <v>0</v>
      </c>
      <c r="O21" s="43">
        <f t="shared" si="5"/>
        <v>0</v>
      </c>
      <c r="P21" s="43">
        <f t="shared" si="6"/>
        <v>0</v>
      </c>
      <c r="Q21" s="45">
        <f t="shared" si="7"/>
        <v>0.43</v>
      </c>
    </row>
    <row r="22" spans="1:17" ht="18" customHeight="1">
      <c r="A22" s="24"/>
      <c r="B22" s="24"/>
      <c r="C22" s="25"/>
      <c r="D22" s="25"/>
      <c r="E22" s="26"/>
      <c r="F22" s="25"/>
      <c r="G22" s="50" t="str">
        <f t="shared" si="1"/>
        <v>+ 0,07€</v>
      </c>
      <c r="H22" s="50" t="str">
        <f t="shared" si="2"/>
        <v>+ 0,03€</v>
      </c>
      <c r="I22" s="61">
        <f t="shared" si="3"/>
      </c>
      <c r="J22" s="51">
        <f t="shared" si="0"/>
      </c>
      <c r="K22" s="49"/>
      <c r="L22" s="62" t="b">
        <v>0</v>
      </c>
      <c r="M22" s="62" t="b">
        <v>0</v>
      </c>
      <c r="N22" s="43">
        <f t="shared" si="4"/>
        <v>0</v>
      </c>
      <c r="O22" s="43">
        <f t="shared" si="5"/>
        <v>0</v>
      </c>
      <c r="P22" s="43">
        <f t="shared" si="6"/>
        <v>0</v>
      </c>
      <c r="Q22" s="45">
        <f t="shared" si="7"/>
        <v>0.43</v>
      </c>
    </row>
    <row r="23" spans="1:10" ht="18" customHeight="1">
      <c r="A23" s="52"/>
      <c r="B23" s="52"/>
      <c r="C23" s="52"/>
      <c r="D23" s="52"/>
      <c r="E23" s="53"/>
      <c r="F23" s="54"/>
      <c r="G23" s="52"/>
      <c r="H23" s="52"/>
      <c r="I23" s="53"/>
      <c r="J23" s="53"/>
    </row>
    <row r="24" spans="1:11" ht="18" customHeight="1">
      <c r="A24" s="55" t="s">
        <v>37</v>
      </c>
      <c r="D24" s="56" t="s">
        <v>12</v>
      </c>
      <c r="E24" s="57">
        <f>IF(SUM(E6:E22)&gt;0,SUM(E6:E22)&amp;" km","")</f>
      </c>
      <c r="F24" s="49"/>
      <c r="H24" s="58"/>
      <c r="I24" s="63"/>
      <c r="J24" s="59">
        <f>IF(SUM(J6:J22)&gt;0,SUM(J6:J22),"")</f>
      </c>
      <c r="K24" s="49"/>
    </row>
    <row r="25" spans="1:10" ht="18" customHeight="1">
      <c r="A25" s="55" t="str">
        <f>P2&amp;"€ / km"</f>
        <v>0,43€ / km</v>
      </c>
      <c r="E25" s="52"/>
      <c r="I25" s="52"/>
      <c r="J25" s="52"/>
    </row>
    <row r="26" ht="18" customHeight="1"/>
  </sheetData>
  <sheetProtection password="FB63" sheet="1" objects="1" scenarios="1"/>
  <mergeCells count="13">
    <mergeCell ref="A4:A5"/>
    <mergeCell ref="B4:B5"/>
    <mergeCell ref="C4:C5"/>
    <mergeCell ref="E4:E5"/>
    <mergeCell ref="F4:F5"/>
    <mergeCell ref="D4:D5"/>
    <mergeCell ref="H1:J1"/>
    <mergeCell ref="I4:I5"/>
    <mergeCell ref="B1:C1"/>
    <mergeCell ref="B2:C2"/>
    <mergeCell ref="G4:G5"/>
    <mergeCell ref="H4:H5"/>
    <mergeCell ref="J4:J5"/>
  </mergeCells>
  <printOptions/>
  <pageMargins left="0.3937007874015748" right="0.4330708661417323" top="0.8267716535433072" bottom="0.984251968503937" header="0.5118110236220472" footer="0.5118110236220472"/>
  <pageSetup orientation="landscape" paperSize="9"/>
  <headerFooter alignWithMargins="0">
    <oddHeader>&amp;L&amp;"Calibri,Normaali"&amp;9&amp;K000000Live Rock Finland&amp;12
&amp;R&amp;"Calibri,Normaali"&amp;9&amp;K000000Matkakulut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125" workbookViewId="0" topLeftCell="A1">
      <selection activeCell="H31" sqref="H30:H31"/>
    </sheetView>
  </sheetViews>
  <sheetFormatPr defaultColWidth="11.00390625" defaultRowHeight="15.75"/>
  <cols>
    <col min="1" max="1" width="12.375" style="1" bestFit="1" customWidth="1"/>
    <col min="2" max="2" width="12.125" style="1" bestFit="1" customWidth="1"/>
    <col min="3" max="3" width="26.125" style="1" customWidth="1"/>
    <col min="4" max="4" width="24.375" style="1" customWidth="1"/>
    <col min="5" max="5" width="10.625" style="1" customWidth="1"/>
    <col min="6" max="6" width="9.625" style="1" bestFit="1" customWidth="1"/>
    <col min="7" max="7" width="7.125" style="1" bestFit="1" customWidth="1"/>
    <col min="8" max="8" width="25.625" style="1" customWidth="1"/>
    <col min="9" max="16384" width="10.875" style="1" customWidth="1"/>
  </cols>
  <sheetData>
    <row r="1" spans="1:3" ht="15.75">
      <c r="A1" s="4" t="s">
        <v>10</v>
      </c>
      <c r="B1" s="77" t="s">
        <v>15</v>
      </c>
      <c r="C1" s="77"/>
    </row>
    <row r="2" spans="1:3" ht="15.75">
      <c r="A2" s="4" t="s">
        <v>11</v>
      </c>
      <c r="B2" s="77" t="s">
        <v>16</v>
      </c>
      <c r="C2" s="77"/>
    </row>
    <row r="3" ht="15.75"/>
    <row r="4" spans="1:8" ht="15.75">
      <c r="A4" s="65" t="s">
        <v>0</v>
      </c>
      <c r="B4" s="65" t="s">
        <v>1</v>
      </c>
      <c r="C4" s="65" t="s">
        <v>2</v>
      </c>
      <c r="D4" s="65" t="s">
        <v>3</v>
      </c>
      <c r="E4" s="65" t="s">
        <v>4</v>
      </c>
      <c r="F4" s="69" t="s">
        <v>6</v>
      </c>
      <c r="G4" s="69"/>
      <c r="H4" s="65" t="s">
        <v>5</v>
      </c>
    </row>
    <row r="5" spans="1:8" ht="15.75">
      <c r="A5" s="65"/>
      <c r="B5" s="65"/>
      <c r="C5" s="65"/>
      <c r="D5" s="65"/>
      <c r="E5" s="65"/>
      <c r="F5" s="8" t="s">
        <v>7</v>
      </c>
      <c r="G5" s="8" t="s">
        <v>8</v>
      </c>
      <c r="H5" s="65"/>
    </row>
    <row r="6" spans="1:8" ht="15.75">
      <c r="A6" s="10">
        <v>41286.416666666664</v>
      </c>
      <c r="B6" s="10">
        <v>41287.541666666664</v>
      </c>
      <c r="C6" s="11" t="s">
        <v>17</v>
      </c>
      <c r="D6" s="12" t="s">
        <v>9</v>
      </c>
      <c r="E6" s="9" t="str">
        <f>IF(B6=0,"",INT(B6-A6)&amp;"vrk "&amp;HOUR(B6-A6)&amp;"h "&amp;MINUTE(B6-A6)&amp;"min")</f>
        <v>1vrk 3h 0min</v>
      </c>
      <c r="F6" s="9">
        <f>IF(OR(AND(INT(B6-A6)&gt;0,HOUR(B6-A6)&gt;5),AND(INT(B6-A6)&lt;1,HOUR(B6-A6)&gt;9)),INT(B6-A6)+1,IF(INT(B6-A6)&lt;1,"",INT(B6-A6)))</f>
        <v>1</v>
      </c>
      <c r="G6" s="9">
        <f>IF(OR(AND(HOUR(B6-A6)&gt;5,HOUR(B6-A6)&lt;10,INT(B6-A6)=0),AND(HOUR(B6-A6)&gt;1,HOUR(B6-A6)&lt;6,INT(B6-A6)&gt;0)),1,"")</f>
        <v>1</v>
      </c>
      <c r="H6" s="9" t="str">
        <f>IF(OR(AND(INT(B6-A6)&gt;0,HOUR(B6-A6)&gt;5),AND(INT(B6-A6)&gt;0,HOUR(B6-A6)&gt;9)),IF(HOUR(B6-A6)&gt;9,"","Matkavuorokauden ylitys 6 tunnilla"),IF(OR(AND(HOUR(B6-A6)&gt;5,HOUR(B6-A6)&lt;10,INT(B6-A6)&gt;0),AND(HOUR(B6-A6)&gt;1,HOUR(B6-A6)&lt;6,INT(B6-A6)&gt;0)),"Matkavuorokauden ylitys 2 tunnilla",""))</f>
        <v>Matkavuorokauden ylitys 2 tunnilla</v>
      </c>
    </row>
    <row r="7" spans="1:8" ht="15.75">
      <c r="A7" s="10"/>
      <c r="B7" s="10"/>
      <c r="C7" s="11"/>
      <c r="D7" s="12"/>
      <c r="E7" s="9">
        <f aca="true" t="shared" si="0" ref="E7:E26">IF(B7=0,"",INT(B7-A7)&amp;"vrk "&amp;HOUR(B7-A7)&amp;"h "&amp;MINUTE(B7-A7)&amp;"min")</f>
      </c>
      <c r="F7" s="9">
        <f aca="true" t="shared" si="1" ref="F7:F26">IF(OR(AND(INT(B7-A7)&gt;0,HOUR(B7-A7)&gt;5),AND(INT(B7-A7)&lt;1,HOUR(B7-A7)&gt;9)),INT(B7-A7)+1,IF(INT(B7-A7)&lt;1,"",INT(B7-A7)))</f>
      </c>
      <c r="G7" s="9">
        <f aca="true" t="shared" si="2" ref="G7:G26">IF(OR(AND(HOUR(B7-A7)&gt;5,HOUR(B7-A7)&lt;10,INT(B7-A7)=0),AND(HOUR(B7-A7)&gt;1,HOUR(B7-A7)&lt;6,INT(B7-A7)&gt;0)),1,"")</f>
      </c>
      <c r="H7" s="9">
        <f aca="true" t="shared" si="3" ref="H7:H26">IF(OR(AND(INT(B7-A7)&gt;0,HOUR(B7-A7)&gt;5),AND(INT(B7-A7)&gt;0,HOUR(B7-A7)&gt;9)),IF(HOUR(B7-A7)&gt;9,"","Matkavuorokauden ylitys 6 tunnilla"),IF(OR(AND(HOUR(B7-A7)&gt;5,HOUR(B7-A7)&lt;10,INT(B7-A7)&gt;0),AND(HOUR(B7-A7)&gt;1,HOUR(B7-A7)&lt;6,INT(B7-A7)&gt;0)),"Matkavuorokauden ylitys 2 tunnilla",""))</f>
      </c>
    </row>
    <row r="8" spans="1:8" ht="15.75">
      <c r="A8" s="10"/>
      <c r="B8" s="10"/>
      <c r="C8" s="11"/>
      <c r="D8" s="12"/>
      <c r="E8" s="9">
        <f t="shared" si="0"/>
      </c>
      <c r="F8" s="9">
        <f t="shared" si="1"/>
      </c>
      <c r="G8" s="9">
        <f t="shared" si="2"/>
      </c>
      <c r="H8" s="9">
        <f t="shared" si="3"/>
      </c>
    </row>
    <row r="9" spans="1:8" ht="15.75">
      <c r="A9" s="10"/>
      <c r="B9" s="10"/>
      <c r="C9" s="11"/>
      <c r="D9" s="12"/>
      <c r="E9" s="9">
        <f t="shared" si="0"/>
      </c>
      <c r="F9" s="9">
        <f t="shared" si="1"/>
      </c>
      <c r="G9" s="9">
        <f t="shared" si="2"/>
      </c>
      <c r="H9" s="9">
        <f t="shared" si="3"/>
      </c>
    </row>
    <row r="10" spans="1:8" ht="15.75">
      <c r="A10" s="10"/>
      <c r="B10" s="10"/>
      <c r="C10" s="11"/>
      <c r="D10" s="12"/>
      <c r="E10" s="9">
        <f t="shared" si="0"/>
      </c>
      <c r="F10" s="9">
        <f t="shared" si="1"/>
      </c>
      <c r="G10" s="9">
        <f t="shared" si="2"/>
      </c>
      <c r="H10" s="9">
        <f t="shared" si="3"/>
      </c>
    </row>
    <row r="11" spans="1:8" ht="15.75">
      <c r="A11" s="10"/>
      <c r="B11" s="10"/>
      <c r="C11" s="11"/>
      <c r="D11" s="12"/>
      <c r="E11" s="9">
        <f t="shared" si="0"/>
      </c>
      <c r="F11" s="9">
        <f t="shared" si="1"/>
      </c>
      <c r="G11" s="9">
        <f t="shared" si="2"/>
      </c>
      <c r="H11" s="9">
        <f t="shared" si="3"/>
      </c>
    </row>
    <row r="12" spans="1:8" ht="15.75">
      <c r="A12" s="10"/>
      <c r="B12" s="10"/>
      <c r="C12" s="11"/>
      <c r="D12" s="12"/>
      <c r="E12" s="9">
        <f t="shared" si="0"/>
      </c>
      <c r="F12" s="9">
        <f t="shared" si="1"/>
      </c>
      <c r="G12" s="9">
        <f t="shared" si="2"/>
      </c>
      <c r="H12" s="9">
        <f t="shared" si="3"/>
      </c>
    </row>
    <row r="13" spans="1:8" ht="15.75">
      <c r="A13" s="10"/>
      <c r="B13" s="10"/>
      <c r="C13" s="11"/>
      <c r="D13" s="12"/>
      <c r="E13" s="9">
        <f t="shared" si="0"/>
      </c>
      <c r="F13" s="9">
        <f t="shared" si="1"/>
      </c>
      <c r="G13" s="9">
        <f t="shared" si="2"/>
      </c>
      <c r="H13" s="9">
        <f t="shared" si="3"/>
      </c>
    </row>
    <row r="14" spans="1:8" ht="15.75">
      <c r="A14" s="10"/>
      <c r="B14" s="10"/>
      <c r="C14" s="11"/>
      <c r="D14" s="12"/>
      <c r="E14" s="9">
        <f t="shared" si="0"/>
      </c>
      <c r="F14" s="9">
        <f t="shared" si="1"/>
      </c>
      <c r="G14" s="9">
        <f t="shared" si="2"/>
      </c>
      <c r="H14" s="9">
        <f t="shared" si="3"/>
      </c>
    </row>
    <row r="15" spans="1:8" ht="15.75">
      <c r="A15" s="10"/>
      <c r="B15" s="10"/>
      <c r="C15" s="11"/>
      <c r="D15" s="12"/>
      <c r="E15" s="9">
        <f t="shared" si="0"/>
      </c>
      <c r="F15" s="9">
        <f t="shared" si="1"/>
      </c>
      <c r="G15" s="9">
        <f t="shared" si="2"/>
      </c>
      <c r="H15" s="9">
        <f t="shared" si="3"/>
      </c>
    </row>
    <row r="16" spans="1:8" ht="15.75">
      <c r="A16" s="10"/>
      <c r="B16" s="10"/>
      <c r="C16" s="11"/>
      <c r="D16" s="12"/>
      <c r="E16" s="9">
        <f t="shared" si="0"/>
      </c>
      <c r="F16" s="9">
        <f t="shared" si="1"/>
      </c>
      <c r="G16" s="9">
        <f t="shared" si="2"/>
      </c>
      <c r="H16" s="9">
        <f t="shared" si="3"/>
      </c>
    </row>
    <row r="17" spans="1:8" ht="15.75">
      <c r="A17" s="10"/>
      <c r="B17" s="10"/>
      <c r="C17" s="11"/>
      <c r="D17" s="12"/>
      <c r="E17" s="9">
        <f t="shared" si="0"/>
      </c>
      <c r="F17" s="9">
        <f t="shared" si="1"/>
      </c>
      <c r="G17" s="9">
        <f t="shared" si="2"/>
      </c>
      <c r="H17" s="9">
        <f t="shared" si="3"/>
      </c>
    </row>
    <row r="18" spans="1:8" ht="15.75">
      <c r="A18" s="10"/>
      <c r="B18" s="10"/>
      <c r="C18" s="11"/>
      <c r="D18" s="12"/>
      <c r="E18" s="9">
        <f t="shared" si="0"/>
      </c>
      <c r="F18" s="9">
        <f t="shared" si="1"/>
      </c>
      <c r="G18" s="9">
        <f t="shared" si="2"/>
      </c>
      <c r="H18" s="9">
        <f t="shared" si="3"/>
      </c>
    </row>
    <row r="19" spans="1:8" ht="15.75">
      <c r="A19" s="10"/>
      <c r="B19" s="10"/>
      <c r="C19" s="11"/>
      <c r="D19" s="12"/>
      <c r="E19" s="9">
        <f t="shared" si="0"/>
      </c>
      <c r="F19" s="9">
        <f t="shared" si="1"/>
      </c>
      <c r="G19" s="9">
        <f t="shared" si="2"/>
      </c>
      <c r="H19" s="9">
        <f t="shared" si="3"/>
      </c>
    </row>
    <row r="20" spans="1:8" ht="15.75">
      <c r="A20" s="10"/>
      <c r="B20" s="10"/>
      <c r="C20" s="11"/>
      <c r="D20" s="12"/>
      <c r="E20" s="9">
        <f t="shared" si="0"/>
      </c>
      <c r="F20" s="9">
        <f t="shared" si="1"/>
      </c>
      <c r="G20" s="9">
        <f t="shared" si="2"/>
      </c>
      <c r="H20" s="9">
        <f t="shared" si="3"/>
      </c>
    </row>
    <row r="21" spans="1:8" ht="15.75">
      <c r="A21" s="10"/>
      <c r="B21" s="10"/>
      <c r="C21" s="11"/>
      <c r="D21" s="12"/>
      <c r="E21" s="9">
        <f t="shared" si="0"/>
      </c>
      <c r="F21" s="9">
        <f t="shared" si="1"/>
      </c>
      <c r="G21" s="9">
        <f t="shared" si="2"/>
      </c>
      <c r="H21" s="9">
        <f t="shared" si="3"/>
      </c>
    </row>
    <row r="22" spans="1:8" ht="15.75">
      <c r="A22" s="10"/>
      <c r="B22" s="10"/>
      <c r="C22" s="11"/>
      <c r="D22" s="12"/>
      <c r="E22" s="9">
        <f t="shared" si="0"/>
      </c>
      <c r="F22" s="9">
        <f t="shared" si="1"/>
      </c>
      <c r="G22" s="9">
        <f t="shared" si="2"/>
      </c>
      <c r="H22" s="9">
        <f t="shared" si="3"/>
      </c>
    </row>
    <row r="23" spans="1:8" ht="15.75">
      <c r="A23" s="10"/>
      <c r="B23" s="10"/>
      <c r="C23" s="11"/>
      <c r="D23" s="12"/>
      <c r="E23" s="9">
        <f t="shared" si="0"/>
      </c>
      <c r="F23" s="9">
        <f t="shared" si="1"/>
      </c>
      <c r="G23" s="9">
        <f t="shared" si="2"/>
      </c>
      <c r="H23" s="9">
        <f t="shared" si="3"/>
      </c>
    </row>
    <row r="24" spans="1:8" ht="15.75">
      <c r="A24" s="10"/>
      <c r="B24" s="10"/>
      <c r="C24" s="11"/>
      <c r="D24" s="12"/>
      <c r="E24" s="9">
        <f t="shared" si="0"/>
      </c>
      <c r="F24" s="9">
        <f t="shared" si="1"/>
      </c>
      <c r="G24" s="9">
        <f t="shared" si="2"/>
      </c>
      <c r="H24" s="9">
        <f t="shared" si="3"/>
      </c>
    </row>
    <row r="25" spans="1:8" ht="15.75">
      <c r="A25" s="10"/>
      <c r="B25" s="10"/>
      <c r="C25" s="11"/>
      <c r="D25" s="12"/>
      <c r="E25" s="9">
        <f t="shared" si="0"/>
      </c>
      <c r="F25" s="9">
        <f t="shared" si="1"/>
      </c>
      <c r="G25" s="9">
        <f t="shared" si="2"/>
      </c>
      <c r="H25" s="9">
        <f t="shared" si="3"/>
      </c>
    </row>
    <row r="26" spans="1:8" ht="15.75">
      <c r="A26" s="10"/>
      <c r="B26" s="10"/>
      <c r="C26" s="11"/>
      <c r="D26" s="12"/>
      <c r="E26" s="9">
        <f t="shared" si="0"/>
      </c>
      <c r="F26" s="9">
        <f t="shared" si="1"/>
      </c>
      <c r="G26" s="9">
        <f t="shared" si="2"/>
      </c>
      <c r="H26" s="9">
        <f t="shared" si="3"/>
      </c>
    </row>
    <row r="27" spans="1:8" ht="15.75">
      <c r="A27" s="2"/>
      <c r="B27" s="2"/>
      <c r="C27" s="2"/>
      <c r="D27" s="2"/>
      <c r="E27" s="3" t="s">
        <v>12</v>
      </c>
      <c r="F27" s="2">
        <f>IF(SUM(F6:F26)&gt;0,SUM(F6:F26),"")</f>
        <v>1</v>
      </c>
      <c r="G27" s="2">
        <f>IF(SUM(G6:G26)&gt;0,SUM(G6:G26),"")</f>
        <v>1</v>
      </c>
      <c r="H27" s="2"/>
    </row>
    <row r="28" spans="1:8" ht="15.75">
      <c r="A28" s="4"/>
      <c r="B28" s="4"/>
      <c r="C28" s="4"/>
      <c r="D28" s="4"/>
      <c r="E28" s="5"/>
      <c r="F28" s="4"/>
      <c r="G28" s="4"/>
      <c r="H28" s="4"/>
    </row>
    <row r="29" spans="1:8" ht="15.75">
      <c r="A29" s="4"/>
      <c r="B29" s="4"/>
      <c r="C29" s="4"/>
      <c r="D29" s="4"/>
      <c r="E29" s="6" t="s">
        <v>14</v>
      </c>
      <c r="F29" s="13">
        <v>38</v>
      </c>
      <c r="G29" s="13">
        <v>17</v>
      </c>
      <c r="H29" s="4"/>
    </row>
    <row r="30" spans="5:8" ht="16.5" thickBot="1">
      <c r="E30" s="6" t="s">
        <v>13</v>
      </c>
      <c r="F30" s="14">
        <f>IF(F27="",0,F27*F29)</f>
        <v>38</v>
      </c>
      <c r="G30" s="14">
        <f>IF(G27="",0,G27*G29)</f>
        <v>17</v>
      </c>
      <c r="H30" s="7"/>
    </row>
    <row r="31" spans="5:7" ht="15.75">
      <c r="E31" s="6" t="s">
        <v>12</v>
      </c>
      <c r="F31" s="66">
        <f>F30+G30</f>
        <v>55</v>
      </c>
      <c r="G31" s="67"/>
    </row>
  </sheetData>
  <sheetProtection/>
  <mergeCells count="10">
    <mergeCell ref="H4:H5"/>
    <mergeCell ref="F31:G31"/>
    <mergeCell ref="B1:C1"/>
    <mergeCell ref="B2:C2"/>
    <mergeCell ref="A4:A5"/>
    <mergeCell ref="B4:B5"/>
    <mergeCell ref="C4:C5"/>
    <mergeCell ref="D4:D5"/>
    <mergeCell ref="E4:E5"/>
    <mergeCell ref="F4:G4"/>
  </mergeCells>
  <printOptions/>
  <pageMargins left="0.3611111111111111" right="0.6388888888888888" top="0.8333333333333334" bottom="0.625" header="0.5" footer="0.5"/>
  <pageSetup orientation="landscape" paperSize="9"/>
  <headerFooter alignWithMargins="0">
    <oddHeader>&amp;L&amp;10Live Rock Finland&amp;R&amp;10Päivärahat 2013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125" workbookViewId="0" topLeftCell="A1">
      <selection activeCell="F7" sqref="F7"/>
    </sheetView>
  </sheetViews>
  <sheetFormatPr defaultColWidth="11.00390625" defaultRowHeight="15.75"/>
  <cols>
    <col min="1" max="2" width="12.625" style="17" bestFit="1" customWidth="1"/>
    <col min="3" max="3" width="18.375" style="17" customWidth="1"/>
    <col min="4" max="4" width="32.625" style="17" customWidth="1"/>
    <col min="5" max="5" width="9.50390625" style="17" customWidth="1"/>
    <col min="6" max="6" width="8.875" style="17" bestFit="1" customWidth="1"/>
    <col min="7" max="7" width="7.375" style="17" bestFit="1" customWidth="1"/>
    <col min="8" max="8" width="9.00390625" style="17" bestFit="1" customWidth="1"/>
    <col min="9" max="9" width="10.875" style="17" customWidth="1"/>
    <col min="10" max="10" width="18.625" style="17" hidden="1" customWidth="1"/>
    <col min="11" max="13" width="0" style="17" hidden="1" customWidth="1"/>
    <col min="14" max="14" width="12.875" style="17" hidden="1" customWidth="1"/>
    <col min="15" max="16" width="0" style="17" hidden="1" customWidth="1"/>
    <col min="17" max="16384" width="10.875" style="17" customWidth="1"/>
  </cols>
  <sheetData>
    <row r="1" spans="1:14" ht="15.75">
      <c r="A1" s="15" t="s">
        <v>10</v>
      </c>
      <c r="B1" s="80" t="s">
        <v>15</v>
      </c>
      <c r="C1" s="80"/>
      <c r="D1" s="37"/>
      <c r="E1" s="16"/>
      <c r="F1" s="16"/>
      <c r="G1" s="16"/>
      <c r="H1" s="16"/>
      <c r="N1" s="17" t="s">
        <v>24</v>
      </c>
    </row>
    <row r="2" spans="1:15" ht="15.75">
      <c r="A2" s="15" t="s">
        <v>11</v>
      </c>
      <c r="B2" s="81" t="s">
        <v>16</v>
      </c>
      <c r="C2" s="81"/>
      <c r="D2" s="36"/>
      <c r="E2" s="16"/>
      <c r="F2" s="16"/>
      <c r="G2" s="16"/>
      <c r="H2" s="16"/>
      <c r="N2" s="17" t="s">
        <v>25</v>
      </c>
      <c r="O2" s="18">
        <v>0.45</v>
      </c>
    </row>
    <row r="3" spans="1:15" ht="15.75">
      <c r="A3" s="20"/>
      <c r="B3" s="35"/>
      <c r="C3" s="35"/>
      <c r="D3" s="35"/>
      <c r="E3" s="20"/>
      <c r="F3" s="20"/>
      <c r="G3" s="20"/>
      <c r="H3" s="20"/>
      <c r="I3" s="21"/>
      <c r="N3" s="17" t="s">
        <v>26</v>
      </c>
      <c r="O3" s="18">
        <v>0.07</v>
      </c>
    </row>
    <row r="4" spans="1:15" ht="15.75">
      <c r="A4" s="78" t="s">
        <v>0</v>
      </c>
      <c r="B4" s="78" t="s">
        <v>1</v>
      </c>
      <c r="C4" s="78" t="s">
        <v>3</v>
      </c>
      <c r="D4" s="78" t="s">
        <v>18</v>
      </c>
      <c r="E4" s="78" t="s">
        <v>19</v>
      </c>
      <c r="F4" s="78" t="s">
        <v>20</v>
      </c>
      <c r="G4" s="79" t="s">
        <v>21</v>
      </c>
      <c r="H4" s="79" t="s">
        <v>22</v>
      </c>
      <c r="I4" s="79" t="s">
        <v>30</v>
      </c>
      <c r="J4" s="19"/>
      <c r="N4" s="17" t="s">
        <v>22</v>
      </c>
      <c r="O4" s="18">
        <v>0.03</v>
      </c>
    </row>
    <row r="5" spans="1:10" ht="15.75">
      <c r="A5" s="78"/>
      <c r="B5" s="78"/>
      <c r="C5" s="78"/>
      <c r="D5" s="78"/>
      <c r="E5" s="78"/>
      <c r="F5" s="78"/>
      <c r="G5" s="79"/>
      <c r="H5" s="79"/>
      <c r="I5" s="79"/>
      <c r="J5" s="19"/>
    </row>
    <row r="6" spans="1:15" ht="18" customHeight="1">
      <c r="A6" s="24">
        <v>41275.666666666664</v>
      </c>
      <c r="B6" s="24"/>
      <c r="C6" s="25" t="s">
        <v>9</v>
      </c>
      <c r="D6" s="25" t="s">
        <v>23</v>
      </c>
      <c r="E6" s="26">
        <v>15.4</v>
      </c>
      <c r="F6" s="25"/>
      <c r="G6" s="27" t="str">
        <f>"+ "&amp;$O$3&amp;"€"</f>
        <v>+ 0,07€</v>
      </c>
      <c r="H6" s="27" t="str">
        <f>"+ "&amp;$O$4&amp;"€"</f>
        <v>+ 0,03€</v>
      </c>
      <c r="I6" s="28">
        <f aca="true" t="shared" si="0" ref="I6:I21">IF(E6*O6&gt;0,E6*O6,"")</f>
        <v>6.930000000000001</v>
      </c>
      <c r="J6" s="19"/>
      <c r="K6" s="17" t="b">
        <v>0</v>
      </c>
      <c r="L6" s="17" t="b">
        <v>0</v>
      </c>
      <c r="M6" s="17">
        <f>IF(K6,$O$3,0)</f>
        <v>0</v>
      </c>
      <c r="N6" s="17">
        <f>IF(L6,$O$4,0)</f>
        <v>0</v>
      </c>
      <c r="O6" s="18">
        <f>$O$2+N6+M6</f>
        <v>0.45</v>
      </c>
    </row>
    <row r="7" spans="1:15" ht="18" customHeight="1">
      <c r="A7" s="29"/>
      <c r="B7" s="29"/>
      <c r="C7" s="25"/>
      <c r="D7" s="30" t="s">
        <v>27</v>
      </c>
      <c r="E7" s="26">
        <v>90.7</v>
      </c>
      <c r="F7" s="25">
        <v>2</v>
      </c>
      <c r="G7" s="27" t="str">
        <f aca="true" t="shared" si="1" ref="G7:G22">"+ "&amp;$O$3&amp;"€"</f>
        <v>+ 0,07€</v>
      </c>
      <c r="H7" s="27" t="str">
        <f aca="true" t="shared" si="2" ref="H7:H22">"+ "&amp;$O$4&amp;"€"</f>
        <v>+ 0,03€</v>
      </c>
      <c r="I7" s="28">
        <f t="shared" si="0"/>
        <v>43.536</v>
      </c>
      <c r="J7" s="19"/>
      <c r="K7" s="17" t="b">
        <v>0</v>
      </c>
      <c r="L7" s="17" t="b">
        <v>1</v>
      </c>
      <c r="M7" s="17">
        <f aca="true" t="shared" si="3" ref="M7:M22">IF(K7,$O$3,0)</f>
        <v>0</v>
      </c>
      <c r="N7" s="17">
        <f aca="true" t="shared" si="4" ref="N7:N22">IF(L7,$O$4,0)</f>
        <v>0.03</v>
      </c>
      <c r="O7" s="18">
        <f aca="true" t="shared" si="5" ref="O7:O22">$O$2+N7+M7</f>
        <v>0.48</v>
      </c>
    </row>
    <row r="8" spans="1:15" ht="18" customHeight="1">
      <c r="A8" s="24"/>
      <c r="B8" s="24"/>
      <c r="C8" s="25"/>
      <c r="D8" s="25" t="s">
        <v>28</v>
      </c>
      <c r="E8" s="26">
        <v>90.7</v>
      </c>
      <c r="F8" s="25">
        <v>2</v>
      </c>
      <c r="G8" s="27" t="str">
        <f t="shared" si="1"/>
        <v>+ 0,07€</v>
      </c>
      <c r="H8" s="27" t="str">
        <f t="shared" si="2"/>
        <v>+ 0,03€</v>
      </c>
      <c r="I8" s="28">
        <f t="shared" si="0"/>
        <v>43.536</v>
      </c>
      <c r="J8" s="19"/>
      <c r="K8" s="17" t="b">
        <v>0</v>
      </c>
      <c r="L8" s="17" t="b">
        <v>1</v>
      </c>
      <c r="M8" s="17">
        <f t="shared" si="3"/>
        <v>0</v>
      </c>
      <c r="N8" s="17">
        <f t="shared" si="4"/>
        <v>0.03</v>
      </c>
      <c r="O8" s="18">
        <f t="shared" si="5"/>
        <v>0.48</v>
      </c>
    </row>
    <row r="9" spans="1:15" ht="18" customHeight="1">
      <c r="A9" s="24"/>
      <c r="B9" s="24">
        <v>41276.625</v>
      </c>
      <c r="C9" s="25"/>
      <c r="D9" s="25" t="s">
        <v>29</v>
      </c>
      <c r="E9" s="26">
        <v>15.4</v>
      </c>
      <c r="F9" s="25"/>
      <c r="G9" s="27" t="str">
        <f t="shared" si="1"/>
        <v>+ 0,07€</v>
      </c>
      <c r="H9" s="27" t="str">
        <f t="shared" si="2"/>
        <v>+ 0,03€</v>
      </c>
      <c r="I9" s="28">
        <f t="shared" si="0"/>
        <v>6.930000000000001</v>
      </c>
      <c r="J9" s="19"/>
      <c r="K9" s="17" t="b">
        <v>0</v>
      </c>
      <c r="L9" s="17" t="b">
        <v>0</v>
      </c>
      <c r="M9" s="17">
        <f t="shared" si="3"/>
        <v>0</v>
      </c>
      <c r="N9" s="17">
        <f t="shared" si="4"/>
        <v>0</v>
      </c>
      <c r="O9" s="18">
        <f t="shared" si="5"/>
        <v>0.45</v>
      </c>
    </row>
    <row r="10" spans="1:15" ht="18" customHeight="1">
      <c r="A10" s="24"/>
      <c r="B10" s="24"/>
      <c r="C10" s="25"/>
      <c r="D10" s="25"/>
      <c r="E10" s="26"/>
      <c r="F10" s="25"/>
      <c r="G10" s="27" t="str">
        <f t="shared" si="1"/>
        <v>+ 0,07€</v>
      </c>
      <c r="H10" s="27" t="str">
        <f t="shared" si="2"/>
        <v>+ 0,03€</v>
      </c>
      <c r="I10" s="28">
        <f t="shared" si="0"/>
      </c>
      <c r="J10" s="19"/>
      <c r="K10" s="17" t="b">
        <v>0</v>
      </c>
      <c r="L10" s="17" t="b">
        <v>0</v>
      </c>
      <c r="M10" s="17">
        <f t="shared" si="3"/>
        <v>0</v>
      </c>
      <c r="N10" s="17">
        <f t="shared" si="4"/>
        <v>0</v>
      </c>
      <c r="O10" s="18">
        <f t="shared" si="5"/>
        <v>0.45</v>
      </c>
    </row>
    <row r="11" spans="1:15" ht="18" customHeight="1">
      <c r="A11" s="24">
        <v>41306.708333333336</v>
      </c>
      <c r="B11" s="24">
        <v>43102.583333333336</v>
      </c>
      <c r="C11" s="25" t="s">
        <v>9</v>
      </c>
      <c r="D11" s="25" t="s">
        <v>36</v>
      </c>
      <c r="E11" s="26">
        <v>440</v>
      </c>
      <c r="F11" s="25">
        <v>2</v>
      </c>
      <c r="G11" s="27" t="str">
        <f t="shared" si="1"/>
        <v>+ 0,07€</v>
      </c>
      <c r="H11" s="27" t="str">
        <f t="shared" si="2"/>
        <v>+ 0,03€</v>
      </c>
      <c r="I11" s="28">
        <f t="shared" si="0"/>
        <v>198</v>
      </c>
      <c r="J11" s="19"/>
      <c r="K11" s="17" t="b">
        <v>0</v>
      </c>
      <c r="L11" s="17" t="b">
        <v>0</v>
      </c>
      <c r="M11" s="17">
        <f t="shared" si="3"/>
        <v>0</v>
      </c>
      <c r="N11" s="17">
        <f t="shared" si="4"/>
        <v>0</v>
      </c>
      <c r="O11" s="18">
        <f t="shared" si="5"/>
        <v>0.45</v>
      </c>
    </row>
    <row r="12" spans="1:15" ht="18" customHeight="1">
      <c r="A12" s="24"/>
      <c r="B12" s="24"/>
      <c r="C12" s="25"/>
      <c r="D12" s="25"/>
      <c r="E12" s="26"/>
      <c r="F12" s="25"/>
      <c r="G12" s="27" t="str">
        <f t="shared" si="1"/>
        <v>+ 0,07€</v>
      </c>
      <c r="H12" s="27" t="str">
        <f t="shared" si="2"/>
        <v>+ 0,03€</v>
      </c>
      <c r="I12" s="28">
        <f t="shared" si="0"/>
      </c>
      <c r="J12" s="19"/>
      <c r="K12" s="17" t="b">
        <v>0</v>
      </c>
      <c r="L12" s="17" t="b">
        <v>0</v>
      </c>
      <c r="M12" s="17">
        <f t="shared" si="3"/>
        <v>0</v>
      </c>
      <c r="N12" s="17">
        <f t="shared" si="4"/>
        <v>0</v>
      </c>
      <c r="O12" s="18">
        <f t="shared" si="5"/>
        <v>0.45</v>
      </c>
    </row>
    <row r="13" spans="1:15" ht="18" customHeight="1">
      <c r="A13" s="24"/>
      <c r="B13" s="24"/>
      <c r="C13" s="25"/>
      <c r="D13" s="25"/>
      <c r="E13" s="26"/>
      <c r="F13" s="25"/>
      <c r="G13" s="27" t="str">
        <f t="shared" si="1"/>
        <v>+ 0,07€</v>
      </c>
      <c r="H13" s="27" t="str">
        <f t="shared" si="2"/>
        <v>+ 0,03€</v>
      </c>
      <c r="I13" s="28">
        <f t="shared" si="0"/>
      </c>
      <c r="J13" s="19"/>
      <c r="K13" s="17" t="b">
        <v>0</v>
      </c>
      <c r="L13" s="17" t="b">
        <v>0</v>
      </c>
      <c r="M13" s="17">
        <f t="shared" si="3"/>
        <v>0</v>
      </c>
      <c r="N13" s="17">
        <f t="shared" si="4"/>
        <v>0</v>
      </c>
      <c r="O13" s="18">
        <f t="shared" si="5"/>
        <v>0.45</v>
      </c>
    </row>
    <row r="14" spans="1:15" ht="18" customHeight="1">
      <c r="A14" s="24"/>
      <c r="B14" s="24"/>
      <c r="C14" s="25"/>
      <c r="D14" s="25"/>
      <c r="E14" s="26"/>
      <c r="F14" s="25"/>
      <c r="G14" s="27" t="str">
        <f t="shared" si="1"/>
        <v>+ 0,07€</v>
      </c>
      <c r="H14" s="27" t="str">
        <f t="shared" si="2"/>
        <v>+ 0,03€</v>
      </c>
      <c r="I14" s="28">
        <f t="shared" si="0"/>
      </c>
      <c r="J14" s="19"/>
      <c r="K14" s="17" t="b">
        <v>0</v>
      </c>
      <c r="L14" s="17" t="b">
        <v>0</v>
      </c>
      <c r="M14" s="17">
        <f t="shared" si="3"/>
        <v>0</v>
      </c>
      <c r="N14" s="17">
        <f t="shared" si="4"/>
        <v>0</v>
      </c>
      <c r="O14" s="18">
        <f t="shared" si="5"/>
        <v>0.45</v>
      </c>
    </row>
    <row r="15" spans="1:15" ht="18" customHeight="1">
      <c r="A15" s="24"/>
      <c r="B15" s="24"/>
      <c r="C15" s="25"/>
      <c r="D15" s="25"/>
      <c r="E15" s="26"/>
      <c r="F15" s="25"/>
      <c r="G15" s="27" t="str">
        <f t="shared" si="1"/>
        <v>+ 0,07€</v>
      </c>
      <c r="H15" s="27" t="str">
        <f t="shared" si="2"/>
        <v>+ 0,03€</v>
      </c>
      <c r="I15" s="28">
        <f t="shared" si="0"/>
      </c>
      <c r="J15" s="19"/>
      <c r="K15" s="17" t="b">
        <v>0</v>
      </c>
      <c r="L15" s="17" t="b">
        <v>0</v>
      </c>
      <c r="M15" s="17">
        <f t="shared" si="3"/>
        <v>0</v>
      </c>
      <c r="N15" s="17">
        <f t="shared" si="4"/>
        <v>0</v>
      </c>
      <c r="O15" s="18">
        <f t="shared" si="5"/>
        <v>0.45</v>
      </c>
    </row>
    <row r="16" spans="1:15" ht="18" customHeight="1">
      <c r="A16" s="24"/>
      <c r="B16" s="24"/>
      <c r="C16" s="25"/>
      <c r="D16" s="25"/>
      <c r="E16" s="26"/>
      <c r="F16" s="25"/>
      <c r="G16" s="27" t="str">
        <f t="shared" si="1"/>
        <v>+ 0,07€</v>
      </c>
      <c r="H16" s="27" t="str">
        <f t="shared" si="2"/>
        <v>+ 0,03€</v>
      </c>
      <c r="I16" s="28">
        <f t="shared" si="0"/>
      </c>
      <c r="J16" s="19"/>
      <c r="K16" s="17" t="b">
        <v>0</v>
      </c>
      <c r="L16" s="17" t="b">
        <v>0</v>
      </c>
      <c r="M16" s="17">
        <f t="shared" si="3"/>
        <v>0</v>
      </c>
      <c r="N16" s="17">
        <f t="shared" si="4"/>
        <v>0</v>
      </c>
      <c r="O16" s="18">
        <f t="shared" si="5"/>
        <v>0.45</v>
      </c>
    </row>
    <row r="17" spans="1:15" ht="18" customHeight="1">
      <c r="A17" s="24"/>
      <c r="B17" s="24"/>
      <c r="C17" s="25"/>
      <c r="D17" s="25"/>
      <c r="E17" s="26"/>
      <c r="F17" s="25"/>
      <c r="G17" s="27" t="str">
        <f t="shared" si="1"/>
        <v>+ 0,07€</v>
      </c>
      <c r="H17" s="27" t="str">
        <f t="shared" si="2"/>
        <v>+ 0,03€</v>
      </c>
      <c r="I17" s="28">
        <f t="shared" si="0"/>
      </c>
      <c r="J17" s="19"/>
      <c r="K17" s="17" t="b">
        <v>0</v>
      </c>
      <c r="L17" s="17" t="b">
        <v>0</v>
      </c>
      <c r="M17" s="17">
        <f t="shared" si="3"/>
        <v>0</v>
      </c>
      <c r="N17" s="17">
        <f t="shared" si="4"/>
        <v>0</v>
      </c>
      <c r="O17" s="18">
        <f t="shared" si="5"/>
        <v>0.45</v>
      </c>
    </row>
    <row r="18" spans="1:15" ht="18" customHeight="1">
      <c r="A18" s="24"/>
      <c r="B18" s="24"/>
      <c r="C18" s="25"/>
      <c r="D18" s="25"/>
      <c r="E18" s="26"/>
      <c r="F18" s="25"/>
      <c r="G18" s="27" t="str">
        <f t="shared" si="1"/>
        <v>+ 0,07€</v>
      </c>
      <c r="H18" s="27" t="str">
        <f t="shared" si="2"/>
        <v>+ 0,03€</v>
      </c>
      <c r="I18" s="28">
        <f t="shared" si="0"/>
      </c>
      <c r="J18" s="19"/>
      <c r="K18" s="17" t="b">
        <v>0</v>
      </c>
      <c r="L18" s="17" t="b">
        <v>0</v>
      </c>
      <c r="M18" s="17">
        <f t="shared" si="3"/>
        <v>0</v>
      </c>
      <c r="N18" s="17">
        <f t="shared" si="4"/>
        <v>0</v>
      </c>
      <c r="O18" s="18">
        <f t="shared" si="5"/>
        <v>0.45</v>
      </c>
    </row>
    <row r="19" spans="1:15" ht="18" customHeight="1">
      <c r="A19" s="24"/>
      <c r="B19" s="24"/>
      <c r="C19" s="25"/>
      <c r="D19" s="25"/>
      <c r="E19" s="26"/>
      <c r="F19" s="25"/>
      <c r="G19" s="27" t="str">
        <f t="shared" si="1"/>
        <v>+ 0,07€</v>
      </c>
      <c r="H19" s="27" t="str">
        <f t="shared" si="2"/>
        <v>+ 0,03€</v>
      </c>
      <c r="I19" s="28">
        <f t="shared" si="0"/>
      </c>
      <c r="J19" s="19"/>
      <c r="K19" s="17" t="b">
        <v>0</v>
      </c>
      <c r="L19" s="17" t="b">
        <v>0</v>
      </c>
      <c r="M19" s="17">
        <f t="shared" si="3"/>
        <v>0</v>
      </c>
      <c r="N19" s="17">
        <f t="shared" si="4"/>
        <v>0</v>
      </c>
      <c r="O19" s="18">
        <f t="shared" si="5"/>
        <v>0.45</v>
      </c>
    </row>
    <row r="20" spans="1:15" ht="18" customHeight="1">
      <c r="A20" s="24"/>
      <c r="B20" s="24"/>
      <c r="C20" s="25"/>
      <c r="D20" s="25"/>
      <c r="E20" s="26"/>
      <c r="F20" s="25"/>
      <c r="G20" s="27" t="str">
        <f t="shared" si="1"/>
        <v>+ 0,07€</v>
      </c>
      <c r="H20" s="27" t="str">
        <f t="shared" si="2"/>
        <v>+ 0,03€</v>
      </c>
      <c r="I20" s="28">
        <f t="shared" si="0"/>
      </c>
      <c r="J20" s="19"/>
      <c r="K20" s="17" t="b">
        <v>0</v>
      </c>
      <c r="L20" s="17" t="b">
        <v>0</v>
      </c>
      <c r="M20" s="17">
        <f t="shared" si="3"/>
        <v>0</v>
      </c>
      <c r="N20" s="17">
        <f t="shared" si="4"/>
        <v>0</v>
      </c>
      <c r="O20" s="18">
        <f t="shared" si="5"/>
        <v>0.45</v>
      </c>
    </row>
    <row r="21" spans="1:15" ht="18" customHeight="1">
      <c r="A21" s="24"/>
      <c r="B21" s="24"/>
      <c r="C21" s="25"/>
      <c r="D21" s="25"/>
      <c r="E21" s="26"/>
      <c r="F21" s="25"/>
      <c r="G21" s="27" t="str">
        <f t="shared" si="1"/>
        <v>+ 0,07€</v>
      </c>
      <c r="H21" s="27" t="str">
        <f t="shared" si="2"/>
        <v>+ 0,03€</v>
      </c>
      <c r="I21" s="28">
        <f t="shared" si="0"/>
      </c>
      <c r="J21" s="19"/>
      <c r="K21" s="17" t="b">
        <v>0</v>
      </c>
      <c r="L21" s="17" t="b">
        <v>0</v>
      </c>
      <c r="M21" s="17">
        <f t="shared" si="3"/>
        <v>0</v>
      </c>
      <c r="N21" s="17">
        <f t="shared" si="4"/>
        <v>0</v>
      </c>
      <c r="O21" s="18">
        <f t="shared" si="5"/>
        <v>0.45</v>
      </c>
    </row>
    <row r="22" spans="1:15" ht="18" customHeight="1">
      <c r="A22" s="24"/>
      <c r="B22" s="24"/>
      <c r="C22" s="25"/>
      <c r="D22" s="25"/>
      <c r="E22" s="26"/>
      <c r="F22" s="25"/>
      <c r="G22" s="27" t="str">
        <f t="shared" si="1"/>
        <v>+ 0,07€</v>
      </c>
      <c r="H22" s="27" t="str">
        <f t="shared" si="2"/>
        <v>+ 0,03€</v>
      </c>
      <c r="I22" s="28">
        <f>IF(E22*O22&gt;0,E22*O22,"")</f>
      </c>
      <c r="J22" s="19"/>
      <c r="K22" s="17" t="b">
        <v>0</v>
      </c>
      <c r="L22" s="17" t="b">
        <v>0</v>
      </c>
      <c r="M22" s="17">
        <f t="shared" si="3"/>
        <v>0</v>
      </c>
      <c r="N22" s="17">
        <f t="shared" si="4"/>
        <v>0</v>
      </c>
      <c r="O22" s="18">
        <f t="shared" si="5"/>
        <v>0.45</v>
      </c>
    </row>
    <row r="23" spans="1:9" ht="18" customHeight="1">
      <c r="A23" s="22"/>
      <c r="B23" s="22"/>
      <c r="C23" s="22"/>
      <c r="D23" s="22"/>
      <c r="E23" s="33"/>
      <c r="F23" s="23"/>
      <c r="G23" s="22"/>
      <c r="H23" s="22"/>
      <c r="I23" s="33"/>
    </row>
    <row r="24" spans="1:10" ht="18" customHeight="1">
      <c r="A24" s="39" t="s">
        <v>31</v>
      </c>
      <c r="D24" s="31" t="s">
        <v>12</v>
      </c>
      <c r="E24" s="38" t="str">
        <f>IF(SUM(E6:E22)&gt;0,SUM(E6:E22)&amp;" km","")</f>
        <v>652,2 km</v>
      </c>
      <c r="F24" s="19"/>
      <c r="H24" s="32"/>
      <c r="I24" s="34">
        <f>IF(SUM(I6:I22)&gt;0,SUM(I6:I22),"")</f>
        <v>298.932</v>
      </c>
      <c r="J24" s="19"/>
    </row>
    <row r="25" spans="1:9" ht="18" customHeight="1">
      <c r="A25" s="39" t="str">
        <f>O2&amp;"€ / km"</f>
        <v>0,45€ / km</v>
      </c>
      <c r="E25" s="22"/>
      <c r="I25" s="22"/>
    </row>
    <row r="26" ht="18" customHeight="1"/>
    <row r="27" ht="18" customHeight="1" hidden="1"/>
    <row r="28" ht="18" customHeight="1" hidden="1"/>
    <row r="29" ht="18" customHeight="1" hidden="1"/>
    <row r="30" ht="18" customHeight="1" hidden="1"/>
    <row r="31" ht="18" customHeight="1" hidden="1"/>
    <row r="32" ht="18" customHeight="1" hidden="1"/>
    <row r="33" ht="18" customHeight="1" hidden="1"/>
    <row r="34" ht="18" customHeight="1" hidden="1"/>
    <row r="35" ht="15.75" hidden="1"/>
    <row r="36" ht="15.75" hidden="1"/>
    <row r="37" ht="15.75" hidden="1"/>
    <row r="38" ht="15.75" hidden="1"/>
    <row r="39" ht="15.75" hidden="1"/>
    <row r="40" ht="15.75" hidden="1"/>
    <row r="41" ht="15.75" hidden="1"/>
    <row r="42" ht="15.75" hidden="1"/>
    <row r="43" ht="15.75" hidden="1"/>
    <row r="44" ht="15.75" hidden="1"/>
    <row r="45" ht="15.75" hidden="1"/>
    <row r="46" ht="15.75" hidden="1"/>
    <row r="47" ht="15.75" hidden="1"/>
    <row r="48" ht="15.75" hidden="1"/>
    <row r="49" ht="15.75" hidden="1"/>
    <row r="50" ht="15.75" hidden="1"/>
    <row r="51" ht="15.75" hidden="1"/>
    <row r="52" ht="15.75" hidden="1"/>
    <row r="53" ht="15.75" hidden="1"/>
    <row r="54" ht="15.75" hidden="1"/>
    <row r="55" ht="15.75" hidden="1"/>
  </sheetData>
  <sheetProtection/>
  <mergeCells count="11">
    <mergeCell ref="I4:I5"/>
    <mergeCell ref="D4:D5"/>
    <mergeCell ref="B1:C1"/>
    <mergeCell ref="B2:C2"/>
    <mergeCell ref="G4:G5"/>
    <mergeCell ref="A4:A5"/>
    <mergeCell ref="B4:B5"/>
    <mergeCell ref="C4:C5"/>
    <mergeCell ref="E4:E5"/>
    <mergeCell ref="F4:F5"/>
    <mergeCell ref="H4:H5"/>
  </mergeCells>
  <printOptions/>
  <pageMargins left="0.7500000000000001" right="0.7500000000000001" top="0.8222222222222222" bottom="1" header="0.5" footer="0.5"/>
  <pageSetup orientation="landscape" paperSize="9"/>
  <headerFooter alignWithMargins="0">
    <oddHeader>&amp;L&amp;9Live Rock Finland&amp;12
&amp;R&amp;9Matkakulut 2013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Jony</dc:creator>
  <cp:keywords/>
  <dc:description/>
  <cp:lastModifiedBy>Jony Oittinen</cp:lastModifiedBy>
  <cp:lastPrinted>2013-12-30T09:21:41Z</cp:lastPrinted>
  <dcterms:created xsi:type="dcterms:W3CDTF">2013-01-30T21:20:10Z</dcterms:created>
  <dcterms:modified xsi:type="dcterms:W3CDTF">2019-06-25T12:09:12Z</dcterms:modified>
  <cp:category/>
  <cp:version/>
  <cp:contentType/>
  <cp:contentStatus/>
</cp:coreProperties>
</file>